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5200" windowHeight="113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Arkusz1!$A$1:$K$112</definedName>
  </definedNames>
  <calcPr calcId="124519"/>
</workbook>
</file>

<file path=xl/calcChain.xml><?xml version="1.0" encoding="utf-8"?>
<calcChain xmlns="http://schemas.openxmlformats.org/spreadsheetml/2006/main">
  <c r="H88" i="1"/>
  <c r="G88"/>
  <c r="H83"/>
  <c r="G83"/>
  <c r="H63"/>
  <c r="G63"/>
  <c r="H64"/>
  <c r="G64"/>
  <c r="H61"/>
  <c r="G61"/>
  <c r="H60"/>
  <c r="G60"/>
  <c r="I26"/>
  <c r="E26"/>
  <c r="H26" s="1"/>
  <c r="I27"/>
  <c r="E27"/>
  <c r="H27" s="1"/>
  <c r="I16" l="1"/>
  <c r="E16"/>
  <c r="H16" s="1"/>
  <c r="I12"/>
  <c r="E12"/>
  <c r="H12" s="1"/>
  <c r="I11"/>
  <c r="E11"/>
  <c r="H11" s="1"/>
  <c r="I13"/>
  <c r="E13"/>
  <c r="H13" s="1"/>
  <c r="H62" l="1"/>
  <c r="H67"/>
  <c r="G95"/>
  <c r="H95"/>
  <c r="E28"/>
  <c r="E14"/>
  <c r="H14" s="1"/>
  <c r="I14"/>
  <c r="E17"/>
  <c r="H17" s="1"/>
  <c r="I17"/>
  <c r="E10" l="1"/>
  <c r="H10" s="1"/>
  <c r="I10"/>
  <c r="I15" l="1"/>
  <c r="E15"/>
  <c r="H15" s="1"/>
  <c r="I28"/>
  <c r="I18"/>
  <c r="I19"/>
  <c r="I20"/>
  <c r="I21"/>
  <c r="I22"/>
  <c r="I23"/>
  <c r="I24"/>
  <c r="I25"/>
  <c r="I30"/>
  <c r="I31"/>
  <c r="I32"/>
  <c r="I33"/>
  <c r="I29"/>
  <c r="I34"/>
  <c r="I35"/>
  <c r="I36"/>
  <c r="I37"/>
  <c r="I38"/>
  <c r="I39"/>
  <c r="I40"/>
  <c r="I41"/>
  <c r="I42"/>
  <c r="I43"/>
  <c r="I44"/>
  <c r="I45"/>
  <c r="I46"/>
  <c r="I47"/>
  <c r="I48"/>
  <c r="I49"/>
  <c r="E29"/>
  <c r="H29" s="1"/>
  <c r="E31" l="1"/>
  <c r="H31" s="1"/>
  <c r="E32"/>
  <c r="H32" s="1"/>
  <c r="E33"/>
  <c r="H33" s="1"/>
  <c r="E34"/>
  <c r="H34" s="1"/>
  <c r="E30"/>
  <c r="H30" s="1"/>
  <c r="E18"/>
  <c r="H18" s="1"/>
  <c r="E19"/>
  <c r="H19" s="1"/>
  <c r="E20"/>
  <c r="H20" s="1"/>
  <c r="E21"/>
  <c r="H21" s="1"/>
  <c r="E22"/>
  <c r="H22" s="1"/>
  <c r="E23"/>
  <c r="H23" s="1"/>
  <c r="E24"/>
  <c r="H24" s="1"/>
  <c r="E25"/>
  <c r="H25" s="1"/>
  <c r="E35"/>
  <c r="H35" s="1"/>
  <c r="E36"/>
  <c r="H36" s="1"/>
  <c r="E37"/>
  <c r="H37" s="1"/>
  <c r="E38"/>
  <c r="H38" s="1"/>
  <c r="E39"/>
  <c r="H39" s="1"/>
  <c r="E40"/>
  <c r="H40" s="1"/>
  <c r="E41"/>
  <c r="H41" s="1"/>
  <c r="E42"/>
  <c r="H42" s="1"/>
  <c r="E43"/>
  <c r="H43" s="1"/>
  <c r="E44"/>
  <c r="H44" s="1"/>
  <c r="E45"/>
  <c r="H45" s="1"/>
  <c r="E46"/>
  <c r="H46" s="1"/>
  <c r="E47"/>
  <c r="H47" s="1"/>
  <c r="E48"/>
  <c r="H48" s="1"/>
  <c r="E49"/>
  <c r="H49" s="1"/>
  <c r="H100"/>
  <c r="G100"/>
  <c r="H99"/>
  <c r="G99"/>
  <c r="H98"/>
  <c r="G98"/>
  <c r="H97"/>
  <c r="G97"/>
  <c r="H86"/>
  <c r="G86"/>
  <c r="H85"/>
  <c r="G85"/>
  <c r="H84"/>
  <c r="G84"/>
  <c r="H79"/>
  <c r="G79"/>
  <c r="H82"/>
  <c r="G82"/>
  <c r="H81"/>
  <c r="G81"/>
  <c r="H80"/>
  <c r="G80"/>
  <c r="H91"/>
  <c r="G91"/>
  <c r="H90"/>
  <c r="G90"/>
  <c r="H89"/>
  <c r="G89"/>
  <c r="H76"/>
  <c r="G76"/>
  <c r="H74"/>
  <c r="G74"/>
  <c r="H94"/>
  <c r="G94"/>
  <c r="H73"/>
  <c r="G73"/>
  <c r="H92"/>
  <c r="G92"/>
  <c r="H93"/>
  <c r="G93"/>
  <c r="H78"/>
  <c r="G78"/>
  <c r="H77"/>
  <c r="G77"/>
  <c r="H72"/>
  <c r="G72"/>
  <c r="H75"/>
  <c r="G75"/>
  <c r="H68"/>
  <c r="G68"/>
  <c r="H66"/>
  <c r="G66"/>
  <c r="H96"/>
  <c r="G96"/>
  <c r="H87"/>
  <c r="G87"/>
  <c r="H71"/>
  <c r="G71"/>
  <c r="H59"/>
  <c r="G59"/>
  <c r="H70"/>
  <c r="G70"/>
  <c r="H69"/>
  <c r="G69"/>
  <c r="H65"/>
  <c r="G65"/>
  <c r="G101" l="1"/>
  <c r="H101"/>
  <c r="I50"/>
  <c r="H28" l="1"/>
  <c r="G50" s="1"/>
  <c r="G103"/>
  <c r="H103"/>
  <c r="H105" s="1"/>
</calcChain>
</file>

<file path=xl/sharedStrings.xml><?xml version="1.0" encoding="utf-8"?>
<sst xmlns="http://schemas.openxmlformats.org/spreadsheetml/2006/main" count="148" uniqueCount="115">
  <si>
    <t>Produkt</t>
  </si>
  <si>
    <t>Pojemność</t>
  </si>
  <si>
    <t>Cena det. netto</t>
  </si>
  <si>
    <t>Ilość</t>
  </si>
  <si>
    <t>Wartość punktowa</t>
  </si>
  <si>
    <t>Do zapłaty wg cen menedżerskich</t>
  </si>
  <si>
    <t>50 ml</t>
  </si>
  <si>
    <t>Kolagen Naturalny PLATINUM</t>
  </si>
  <si>
    <t>200 ml</t>
  </si>
  <si>
    <t>100 ml</t>
  </si>
  <si>
    <t>Kolagen Naturalny SILVER</t>
  </si>
  <si>
    <t>Kolagen Naturalny GRAPHITE</t>
  </si>
  <si>
    <t>Colvita 120</t>
  </si>
  <si>
    <t>120 kapsułek</t>
  </si>
  <si>
    <t>Colvita 60</t>
  </si>
  <si>
    <t>60 kapsułek</t>
  </si>
  <si>
    <t>ColDeKa</t>
  </si>
  <si>
    <t>100 kapsułek</t>
  </si>
  <si>
    <t>Krem nawilżający na dzień</t>
  </si>
  <si>
    <t>Krem regenerujący na noc</t>
  </si>
  <si>
    <t>Peeling</t>
  </si>
  <si>
    <t>Tonik</t>
  </si>
  <si>
    <t>125 ml</t>
  </si>
  <si>
    <t>15 ml</t>
  </si>
  <si>
    <t>Eliksir dr Słonia</t>
  </si>
  <si>
    <t>75 ml</t>
  </si>
  <si>
    <t>3 sztuki</t>
  </si>
  <si>
    <t>Serum Wyszczuplające</t>
  </si>
  <si>
    <t>Scrub do Ciała z Kolagenem</t>
  </si>
  <si>
    <t>250 ml</t>
  </si>
  <si>
    <t>Kolagenowy Żel do Mycia</t>
  </si>
  <si>
    <t>Ultranawilżający kolagenowy balsam do ciała</t>
  </si>
  <si>
    <t>300 ml</t>
  </si>
  <si>
    <t>Maska do włosów</t>
  </si>
  <si>
    <t>ID Menedżera</t>
  </si>
  <si>
    <t>Data</t>
  </si>
  <si>
    <t>Imię i Nazwisko</t>
  </si>
  <si>
    <t>Suma</t>
  </si>
  <si>
    <t>Zestaw pielęgnacyjny - Pięciopak</t>
  </si>
  <si>
    <t>Witamina C-olway</t>
  </si>
  <si>
    <t>Eliksir pod oczy</t>
  </si>
  <si>
    <t>Axanta</t>
  </si>
  <si>
    <t>Odżywka zagęszczająca włosy</t>
  </si>
  <si>
    <t>Szampon zagęszczający włosy</t>
  </si>
  <si>
    <t>Skrypt  szkoleniowy "ZESZYT SZKOLENIOWY NR 1"</t>
  </si>
  <si>
    <t>Skrypt  szkoleniowy "ZESZYT SZKOLENIOWY NR 2"</t>
  </si>
  <si>
    <t>Skrypt  szkoleniowy "ZESZYT SZKOLENIOWY NR 4"</t>
  </si>
  <si>
    <t>Maseczka Kosmetyczna - Last Minute</t>
  </si>
  <si>
    <t xml:space="preserve">Odznaka Menedżerska Srebrna </t>
  </si>
  <si>
    <t xml:space="preserve">Plakat "Kolagen" - wersja polska 59x42 cm </t>
  </si>
  <si>
    <t xml:space="preserve">Plakat "Kolagen + Kosmetyki " - wersja polska 59x42 cm </t>
  </si>
  <si>
    <t>Próbki kremu na dzień w saszetkach (10szt)</t>
  </si>
  <si>
    <t>Próbki kremu na noc w saszetkach (10szt)</t>
  </si>
  <si>
    <t>Bloczek umów menedżerskich</t>
  </si>
  <si>
    <t>Bloczek umów  dystrybucyjnych</t>
  </si>
  <si>
    <t xml:space="preserve">Bloczek umów członkowsko-rabatowych </t>
  </si>
  <si>
    <t>Elegancka torba papierowa</t>
  </si>
  <si>
    <t>Książka dr Batieczko -  wersja polska</t>
  </si>
  <si>
    <t xml:space="preserve">Książka dr Batieczko -  wersja angielska </t>
  </si>
  <si>
    <t xml:space="preserve">Książka Witamina C-olway </t>
  </si>
  <si>
    <t>Koszt  ochrony  termicznej  (box + wkład)</t>
  </si>
  <si>
    <t>Koszt ochrony  termicznej  (box duży  + wkład)</t>
  </si>
  <si>
    <t>Opłata za dostęp do Strefy Menedżera</t>
  </si>
  <si>
    <t>Koszt wysyłki (dla zam. poniżej 2600 pkt)</t>
  </si>
  <si>
    <t>prowizja</t>
  </si>
  <si>
    <t>POBRANIE</t>
  </si>
  <si>
    <t>adres wraz z tel. komórkowym osoby odbierającej</t>
  </si>
  <si>
    <t>data i podpis Menedżera</t>
  </si>
  <si>
    <t>Rabat 42%</t>
  </si>
  <si>
    <t xml:space="preserve">Informator Produktów COLWAY </t>
  </si>
  <si>
    <t>Kuracja Anti-Age COLWAY 3 szt.</t>
  </si>
  <si>
    <t xml:space="preserve">Reklamówki z nadrukiem duże ( 35 szt. ) 40x50 cm </t>
  </si>
  <si>
    <t>Reklamówki z nadrukiem małe ( 50 szt. )  29x40  cm</t>
  </si>
  <si>
    <t>Tester Krem regenerujący na dzień 50 ml</t>
  </si>
  <si>
    <t>Tester Krem nawilżający na noc  50 ml</t>
  </si>
  <si>
    <t>Tester Peeling  50 ml</t>
  </si>
  <si>
    <t>Tester Tonik  50ml</t>
  </si>
  <si>
    <t>Próbki kolagenu naturalnego w saszetkach 1,1 ml ( 10szt)</t>
  </si>
  <si>
    <t>Książka dr Batieczko -  wersja rosyjska</t>
  </si>
  <si>
    <t>TAK / NIE</t>
  </si>
  <si>
    <t>zamowienia@colway.pl</t>
  </si>
  <si>
    <t>Proszę o wystawienie faktury VAT                   i dołączenie jej do wysyłki</t>
  </si>
  <si>
    <t>Metoda wysyłki</t>
  </si>
  <si>
    <t>Metoda płatności</t>
  </si>
  <si>
    <t>Cena det. brutto</t>
  </si>
  <si>
    <t>Cena</t>
  </si>
  <si>
    <t>Do zapłaty</t>
  </si>
  <si>
    <t>Asortyment reklamowy</t>
  </si>
  <si>
    <r>
      <t xml:space="preserve">Łączna kwota </t>
    </r>
    <r>
      <rPr>
        <sz val="12"/>
        <color rgb="FF002142"/>
        <rFont val="Verdana"/>
        <family val="2"/>
        <charset val="238"/>
      </rPr>
      <t>do zapłaty za towar handlowy i asortyment reklamowy</t>
    </r>
  </si>
  <si>
    <t>Colamina</t>
  </si>
  <si>
    <t>ul. Hippiczna 2, 84-207 Koleczkowo                           tel./fax (058) 676-20-27 wewn. 11</t>
  </si>
  <si>
    <r>
      <t>Atelokrem MC</t>
    </r>
    <r>
      <rPr>
        <vertAlign val="superscript"/>
        <sz val="10"/>
        <color rgb="FF002142"/>
        <rFont val="Verdana"/>
        <family val="2"/>
        <charset val="238"/>
      </rPr>
      <t xml:space="preserve">2 </t>
    </r>
  </si>
  <si>
    <t>AmiColina</t>
  </si>
  <si>
    <t>GanoCord</t>
  </si>
  <si>
    <t>Atelokolagen COLWAY</t>
  </si>
  <si>
    <t>Maska kolagenowa z nanozłotem</t>
  </si>
  <si>
    <t>Katalog Produktów COLWAY (polsko-angielski)</t>
  </si>
  <si>
    <t xml:space="preserve">Komplet materiałów informacyjno-reklamowych "NIEBIESKA TECZKA" </t>
  </si>
  <si>
    <t>ORACol</t>
  </si>
  <si>
    <t>Atelokrem Multi-korygujący             CERA JASNA</t>
  </si>
  <si>
    <t>Atelokrem Multi-korygujący                 CERA ŚNIADA</t>
  </si>
  <si>
    <t>Atelowoda Komórkowa</t>
  </si>
  <si>
    <t>150 ml</t>
  </si>
  <si>
    <t>Złoty Zestaw Atelo COLWAY</t>
  </si>
  <si>
    <t>Butelka - "Zapytaj mnie o COLWAY"</t>
  </si>
  <si>
    <t>Folder suplementacyjny(1 szt.)</t>
  </si>
  <si>
    <t xml:space="preserve"> Ulotka Atelokolagen - PAKIET(50 szt.)</t>
  </si>
  <si>
    <t>Folder kosmetyczny(1 szt.)</t>
  </si>
  <si>
    <t>Ulotki ekonomiczne - Złota linia Atelo(3 x 50 szt.)</t>
  </si>
  <si>
    <t xml:space="preserve"> Ulotka reklamowa trójdzielna „Colvita + C-olway” - PAKIET(50 szt.)</t>
  </si>
  <si>
    <t>Ulotka Kosmetyczna - Pakiet (50 szt.)</t>
  </si>
  <si>
    <t>Ulotka reklamowa trójdzielna "kolagen" pol.-ang. Pakiet (50 szt.)</t>
  </si>
  <si>
    <t>Ulotka reklamowa trójdzielna "kolagen" niem.-ros. Pakiet (50 szt.)</t>
  </si>
  <si>
    <t>Próbki Atelokremu MC2 w saszetkach 1,1 ml (10 szt)</t>
  </si>
  <si>
    <t>Atelopłyn do Demakijażu</t>
  </si>
</sst>
</file>

<file path=xl/styles.xml><?xml version="1.0" encoding="utf-8"?>
<styleSheet xmlns="http://schemas.openxmlformats.org/spreadsheetml/2006/main">
  <numFmts count="4">
    <numFmt numFmtId="8" formatCode="#,##0.00\ &quot;zł&quot;;[Red]\-#,##0.00\ &quot;zł&quot;"/>
    <numFmt numFmtId="164" formatCode="#,##0.00&quot; zł&quot;"/>
    <numFmt numFmtId="165" formatCode="#,##0.00\ &quot;zł&quot;"/>
    <numFmt numFmtId="166" formatCode="[$-F800]dddd\,\ mmmm\ dd\,\ yyyy"/>
  </numFmts>
  <fonts count="1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rgb="FF002142"/>
      <name val="Verdana"/>
      <family val="2"/>
      <charset val="238"/>
    </font>
    <font>
      <sz val="10"/>
      <color rgb="FF002142"/>
      <name val="Verdana"/>
      <family val="2"/>
      <charset val="238"/>
    </font>
    <font>
      <u/>
      <sz val="10"/>
      <color rgb="FF002142"/>
      <name val="Verdana"/>
      <family val="2"/>
      <charset val="238"/>
    </font>
    <font>
      <u/>
      <sz val="10"/>
      <color theme="10"/>
      <name val="Verdana"/>
      <family val="2"/>
      <charset val="238"/>
    </font>
    <font>
      <b/>
      <sz val="11"/>
      <color rgb="FF002142"/>
      <name val="Verdana"/>
      <family val="2"/>
      <charset val="238"/>
    </font>
    <font>
      <b/>
      <sz val="12"/>
      <color rgb="FF002142"/>
      <name val="Verdana"/>
      <family val="2"/>
      <charset val="238"/>
    </font>
    <font>
      <sz val="11"/>
      <color rgb="FF002142"/>
      <name val="Verdana"/>
      <family val="2"/>
      <charset val="238"/>
    </font>
    <font>
      <sz val="12"/>
      <color rgb="FF002142"/>
      <name val="Verdana"/>
      <family val="2"/>
      <charset val="238"/>
    </font>
    <font>
      <vertAlign val="superscript"/>
      <sz val="10"/>
      <color rgb="FF002142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1">
    <xf numFmtId="0" fontId="0" fillId="0" borderId="0" xfId="0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4" fillId="2" borderId="0" xfId="1" applyFont="1" applyFill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 applyProtection="1">
      <alignment vertical="center"/>
      <protection locked="0"/>
    </xf>
    <xf numFmtId="2" fontId="3" fillId="2" borderId="3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3" borderId="25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166" fontId="3" fillId="3" borderId="11" xfId="0" applyNumberFormat="1" applyFont="1" applyFill="1" applyBorder="1" applyAlignment="1" applyProtection="1">
      <alignment horizontal="center" vertical="center"/>
      <protection locked="0"/>
    </xf>
    <xf numFmtId="49" fontId="3" fillId="3" borderId="11" xfId="0" applyNumberFormat="1" applyFont="1" applyFill="1" applyBorder="1" applyAlignment="1" applyProtection="1">
      <alignment horizontal="center" vertical="center"/>
      <protection locked="0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NumberFormat="1" applyFont="1" applyFill="1" applyBorder="1" applyAlignment="1" applyProtection="1">
      <alignment vertical="center"/>
      <protection locked="0"/>
    </xf>
    <xf numFmtId="0" fontId="3" fillId="3" borderId="6" xfId="0" applyNumberFormat="1" applyFont="1" applyFill="1" applyBorder="1" applyAlignment="1" applyProtection="1">
      <alignment vertic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</xf>
    <xf numFmtId="4" fontId="7" fillId="3" borderId="3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9" fillId="2" borderId="29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horizontal="center" vertical="center"/>
      <protection locked="0"/>
    </xf>
    <xf numFmtId="0" fontId="9" fillId="3" borderId="6" xfId="0" applyNumberFormat="1" applyFont="1" applyFill="1" applyBorder="1" applyAlignment="1" applyProtection="1">
      <alignment vertical="center"/>
      <protection locked="0"/>
    </xf>
    <xf numFmtId="165" fontId="3" fillId="3" borderId="36" xfId="0" applyNumberFormat="1" applyFont="1" applyFill="1" applyBorder="1" applyAlignment="1" applyProtection="1">
      <alignment horizontal="center" vertical="center"/>
    </xf>
    <xf numFmtId="165" fontId="3" fillId="4" borderId="36" xfId="0" applyNumberFormat="1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horizontal="center" vertical="center"/>
    </xf>
    <xf numFmtId="165" fontId="6" fillId="5" borderId="31" xfId="0" applyNumberFormat="1" applyFont="1" applyFill="1" applyBorder="1" applyAlignment="1" applyProtection="1">
      <alignment horizontal="center" vertical="center"/>
    </xf>
    <xf numFmtId="164" fontId="2" fillId="5" borderId="33" xfId="0" applyNumberFormat="1" applyFont="1" applyFill="1" applyBorder="1" applyAlignment="1" applyProtection="1">
      <alignment vertical="center"/>
    </xf>
    <xf numFmtId="165" fontId="3" fillId="4" borderId="1" xfId="0" applyNumberFormat="1" applyFont="1" applyFill="1" applyBorder="1" applyAlignment="1" applyProtection="1">
      <alignment horizontal="right" vertical="center"/>
      <protection locked="0"/>
    </xf>
    <xf numFmtId="165" fontId="2" fillId="3" borderId="3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 wrapText="1"/>
    </xf>
    <xf numFmtId="165" fontId="3" fillId="3" borderId="37" xfId="0" applyNumberFormat="1" applyFont="1" applyFill="1" applyBorder="1" applyAlignment="1" applyProtection="1">
      <alignment horizontal="center" vertical="center"/>
    </xf>
    <xf numFmtId="0" fontId="6" fillId="5" borderId="33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5" borderId="38" xfId="0" applyFont="1" applyFill="1" applyBorder="1" applyAlignment="1" applyProtection="1">
      <alignment vertical="center" wrapText="1"/>
    </xf>
    <xf numFmtId="0" fontId="6" fillId="5" borderId="39" xfId="0" applyFont="1" applyFill="1" applyBorder="1" applyAlignment="1" applyProtection="1">
      <alignment vertical="center" wrapText="1"/>
    </xf>
    <xf numFmtId="0" fontId="3" fillId="3" borderId="8" xfId="0" applyFont="1" applyFill="1" applyBorder="1" applyAlignment="1" applyProtection="1">
      <alignment horizontal="center" vertical="center"/>
    </xf>
    <xf numFmtId="165" fontId="3" fillId="3" borderId="8" xfId="0" applyNumberFormat="1" applyFont="1" applyFill="1" applyBorder="1" applyAlignment="1" applyProtection="1">
      <alignment horizontal="center" vertical="center" wrapText="1"/>
    </xf>
    <xf numFmtId="165" fontId="3" fillId="3" borderId="8" xfId="0" applyNumberFormat="1" applyFont="1" applyFill="1" applyBorder="1" applyAlignment="1" applyProtection="1">
      <alignment horizontal="center" vertical="center"/>
    </xf>
    <xf numFmtId="2" fontId="3" fillId="3" borderId="8" xfId="0" applyNumberFormat="1" applyFont="1" applyFill="1" applyBorder="1" applyAlignment="1" applyProtection="1">
      <alignment horizontal="center" vertical="center" wrapText="1"/>
    </xf>
    <xf numFmtId="165" fontId="3" fillId="3" borderId="11" xfId="0" applyNumberFormat="1" applyFont="1" applyFill="1" applyBorder="1" applyAlignment="1" applyProtection="1">
      <alignment horizontal="center" vertical="center" wrapText="1"/>
    </xf>
    <xf numFmtId="8" fontId="3" fillId="3" borderId="8" xfId="0" applyNumberFormat="1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/>
    </xf>
    <xf numFmtId="165" fontId="3" fillId="4" borderId="8" xfId="0" applyNumberFormat="1" applyFont="1" applyFill="1" applyBorder="1" applyAlignment="1" applyProtection="1">
      <alignment horizontal="center" vertical="center" wrapText="1"/>
    </xf>
    <xf numFmtId="165" fontId="3" fillId="4" borderId="8" xfId="0" applyNumberFormat="1" applyFont="1" applyFill="1" applyBorder="1" applyAlignment="1" applyProtection="1">
      <alignment horizontal="center" vertical="center"/>
    </xf>
    <xf numFmtId="2" fontId="3" fillId="4" borderId="8" xfId="0" applyNumberFormat="1" applyFont="1" applyFill="1" applyBorder="1" applyAlignment="1" applyProtection="1">
      <alignment horizontal="center" vertical="center" wrapText="1"/>
    </xf>
    <xf numFmtId="165" fontId="3" fillId="4" borderId="11" xfId="0" applyNumberFormat="1" applyFont="1" applyFill="1" applyBorder="1" applyAlignment="1" applyProtection="1">
      <alignment horizontal="center" vertical="center" wrapText="1"/>
    </xf>
    <xf numFmtId="8" fontId="3" fillId="4" borderId="8" xfId="0" applyNumberFormat="1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165" fontId="3" fillId="3" borderId="43" xfId="0" applyNumberFormat="1" applyFont="1" applyFill="1" applyBorder="1" applyAlignment="1" applyProtection="1">
      <alignment horizontal="center" vertical="center"/>
    </xf>
    <xf numFmtId="1" fontId="3" fillId="3" borderId="12" xfId="0" applyNumberFormat="1" applyFont="1" applyFill="1" applyBorder="1" applyAlignment="1" applyProtection="1">
      <alignment vertical="center" wrapText="1"/>
      <protection locked="0"/>
    </xf>
    <xf numFmtId="1" fontId="3" fillId="4" borderId="12" xfId="0" applyNumberFormat="1" applyFont="1" applyFill="1" applyBorder="1" applyAlignment="1" applyProtection="1">
      <alignment vertical="center" wrapText="1"/>
      <protection locked="0"/>
    </xf>
    <xf numFmtId="1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23" xfId="0" applyNumberFormat="1" applyFont="1" applyFill="1" applyBorder="1" applyAlignment="1" applyProtection="1">
      <alignment horizontal="center" vertical="center"/>
    </xf>
    <xf numFmtId="1" fontId="3" fillId="3" borderId="33" xfId="0" applyNumberFormat="1" applyFont="1" applyFill="1" applyBorder="1" applyAlignment="1" applyProtection="1">
      <alignment horizontal="center" vertical="center"/>
      <protection locked="0"/>
    </xf>
    <xf numFmtId="2" fontId="3" fillId="3" borderId="23" xfId="0" applyNumberFormat="1" applyFont="1" applyFill="1" applyBorder="1" applyAlignment="1" applyProtection="1">
      <alignment horizontal="center" vertical="center"/>
    </xf>
    <xf numFmtId="4" fontId="3" fillId="3" borderId="41" xfId="0" applyNumberFormat="1" applyFont="1" applyFill="1" applyBorder="1" applyAlignment="1" applyProtection="1">
      <alignment horizontal="center" vertical="center"/>
    </xf>
    <xf numFmtId="4" fontId="3" fillId="3" borderId="25" xfId="0" applyNumberFormat="1" applyFont="1" applyFill="1" applyBorder="1" applyAlignment="1" applyProtection="1">
      <alignment horizontal="center" vertical="center"/>
    </xf>
    <xf numFmtId="4" fontId="3" fillId="3" borderId="11" xfId="0" applyNumberFormat="1" applyFont="1" applyFill="1" applyBorder="1" applyAlignment="1" applyProtection="1">
      <alignment horizontal="center" vertical="center"/>
    </xf>
    <xf numFmtId="4" fontId="3" fillId="4" borderId="11" xfId="0" applyNumberFormat="1" applyFont="1" applyFill="1" applyBorder="1" applyAlignment="1" applyProtection="1">
      <alignment horizontal="center" vertical="center"/>
    </xf>
    <xf numFmtId="2" fontId="3" fillId="3" borderId="44" xfId="0" applyNumberFormat="1" applyFont="1" applyFill="1" applyBorder="1" applyAlignment="1" applyProtection="1">
      <alignment horizontal="center" vertical="center"/>
    </xf>
    <xf numFmtId="2" fontId="3" fillId="3" borderId="12" xfId="0" applyNumberFormat="1" applyFont="1" applyFill="1" applyBorder="1" applyAlignment="1" applyProtection="1">
      <alignment horizontal="center" vertical="center"/>
    </xf>
    <xf numFmtId="2" fontId="3" fillId="4" borderId="12" xfId="0" applyNumberFormat="1" applyFont="1" applyFill="1" applyBorder="1" applyAlignment="1" applyProtection="1">
      <alignment horizontal="center" vertical="center"/>
    </xf>
    <xf numFmtId="2" fontId="3" fillId="3" borderId="35" xfId="0" applyNumberFormat="1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165" fontId="6" fillId="5" borderId="48" xfId="0" applyNumberFormat="1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/>
    </xf>
    <xf numFmtId="165" fontId="3" fillId="3" borderId="9" xfId="0" applyNumberFormat="1" applyFont="1" applyFill="1" applyBorder="1" applyAlignment="1" applyProtection="1">
      <alignment horizontal="center" vertical="center" wrapText="1"/>
    </xf>
    <xf numFmtId="1" fontId="3" fillId="3" borderId="35" xfId="0" applyNumberFormat="1" applyFont="1" applyFill="1" applyBorder="1" applyAlignment="1" applyProtection="1">
      <alignment vertical="center" wrapText="1"/>
      <protection locked="0"/>
    </xf>
    <xf numFmtId="2" fontId="3" fillId="3" borderId="9" xfId="0" applyNumberFormat="1" applyFont="1" applyFill="1" applyBorder="1" applyAlignment="1" applyProtection="1">
      <alignment horizontal="center" vertical="center" wrapText="1"/>
    </xf>
    <xf numFmtId="165" fontId="3" fillId="3" borderId="14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3" fillId="3" borderId="10" xfId="0" applyNumberFormat="1" applyFont="1" applyFill="1" applyBorder="1" applyAlignment="1" applyProtection="1">
      <alignment horizontal="center" vertical="center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3" fillId="4" borderId="10" xfId="0" applyNumberFormat="1" applyFont="1" applyFill="1" applyBorder="1" applyAlignment="1" applyProtection="1">
      <alignment horizontal="center" vertical="center"/>
    </xf>
    <xf numFmtId="0" fontId="3" fillId="4" borderId="8" xfId="0" applyNumberFormat="1" applyFont="1" applyFill="1" applyBorder="1" applyAlignment="1" applyProtection="1">
      <alignment horizontal="center" vertical="center"/>
    </xf>
    <xf numFmtId="0" fontId="9" fillId="4" borderId="27" xfId="0" applyNumberFormat="1" applyFont="1" applyFill="1" applyBorder="1" applyAlignment="1" applyProtection="1">
      <alignment horizontal="center" vertical="center"/>
    </xf>
    <xf numFmtId="0" fontId="9" fillId="4" borderId="28" xfId="0" applyNumberFormat="1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24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5" fillId="2" borderId="0" xfId="1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2" borderId="42" xfId="0" applyFont="1" applyFill="1" applyBorder="1" applyAlignment="1" applyProtection="1">
      <alignment horizontal="right" vertical="center" wrapText="1"/>
    </xf>
    <xf numFmtId="2" fontId="6" fillId="5" borderId="49" xfId="0" applyNumberFormat="1" applyFont="1" applyFill="1" applyBorder="1" applyAlignment="1" applyProtection="1">
      <alignment horizontal="center" vertical="center" wrapText="1"/>
    </xf>
    <xf numFmtId="0" fontId="6" fillId="5" borderId="47" xfId="0" applyFont="1" applyFill="1" applyBorder="1" applyAlignment="1" applyProtection="1">
      <alignment horizontal="center" vertical="center" wrapText="1"/>
    </xf>
    <xf numFmtId="0" fontId="3" fillId="3" borderId="10" xfId="0" applyNumberFormat="1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3" borderId="50" xfId="0" applyNumberFormat="1" applyFont="1" applyFill="1" applyBorder="1" applyAlignment="1" applyProtection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3" borderId="24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/>
    </xf>
    <xf numFmtId="0" fontId="3" fillId="3" borderId="54" xfId="0" applyNumberFormat="1" applyFont="1" applyFill="1" applyBorder="1" applyAlignment="1" applyProtection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3" borderId="45" xfId="0" applyNumberFormat="1" applyFont="1" applyFill="1" applyBorder="1" applyAlignment="1" applyProtection="1">
      <alignment horizontal="center" vertical="center"/>
    </xf>
    <xf numFmtId="0" fontId="3" fillId="3" borderId="46" xfId="0" applyNumberFormat="1" applyFont="1" applyFill="1" applyBorder="1" applyAlignment="1" applyProtection="1">
      <alignment horizontal="center" vertical="center"/>
    </xf>
    <xf numFmtId="0" fontId="3" fillId="3" borderId="40" xfId="0" applyNumberFormat="1" applyFont="1" applyFill="1" applyBorder="1" applyAlignment="1" applyProtection="1">
      <alignment horizontal="center" vertical="center"/>
    </xf>
    <xf numFmtId="0" fontId="3" fillId="3" borderId="52" xfId="0" applyNumberFormat="1" applyFont="1" applyFill="1" applyBorder="1" applyAlignment="1" applyProtection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30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</xf>
    <xf numFmtId="0" fontId="3" fillId="2" borderId="22" xfId="0" applyNumberFormat="1" applyFont="1" applyFill="1" applyBorder="1" applyAlignment="1" applyProtection="1">
      <alignment horizontal="center" vertical="center"/>
    </xf>
    <xf numFmtId="0" fontId="3" fillId="2" borderId="23" xfId="0" applyNumberFormat="1" applyFont="1" applyFill="1" applyBorder="1" applyAlignment="1" applyProtection="1">
      <alignment horizontal="center" vertical="center"/>
    </xf>
    <xf numFmtId="2" fontId="2" fillId="5" borderId="33" xfId="0" applyNumberFormat="1" applyFont="1" applyFill="1" applyBorder="1" applyAlignment="1" applyProtection="1">
      <alignment horizontal="center" vertical="center"/>
      <protection locked="0"/>
    </xf>
    <xf numFmtId="2" fontId="2" fillId="5" borderId="31" xfId="0" applyNumberFormat="1" applyFont="1" applyFill="1" applyBorder="1" applyAlignment="1" applyProtection="1">
      <alignment horizontal="center" vertical="center"/>
      <protection locked="0"/>
    </xf>
    <xf numFmtId="16" fontId="3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26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3" xfId="0" applyNumberFormat="1" applyFont="1" applyFill="1" applyBorder="1" applyAlignment="1" applyProtection="1">
      <alignment horizontal="center" vertical="center"/>
    </xf>
    <xf numFmtId="0" fontId="3" fillId="3" borderId="9" xfId="0" applyNumberFormat="1" applyFont="1" applyFill="1" applyBorder="1" applyAlignment="1" applyProtection="1">
      <alignment horizontal="center" vertical="center"/>
    </xf>
    <xf numFmtId="0" fontId="7" fillId="3" borderId="27" xfId="0" applyNumberFormat="1" applyFont="1" applyFill="1" applyBorder="1" applyAlignment="1" applyProtection="1">
      <alignment horizontal="left" vertical="center"/>
    </xf>
    <xf numFmtId="0" fontId="7" fillId="3" borderId="28" xfId="0" applyNumberFormat="1" applyFont="1" applyFill="1" applyBorder="1" applyAlignment="1" applyProtection="1">
      <alignment horizontal="left" vertical="center"/>
    </xf>
    <xf numFmtId="0" fontId="7" fillId="3" borderId="32" xfId="0" applyNumberFormat="1" applyFont="1" applyFill="1" applyBorder="1" applyAlignment="1" applyProtection="1">
      <alignment horizontal="left" vertical="center"/>
    </xf>
    <xf numFmtId="0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3" borderId="5" xfId="0" applyNumberFormat="1" applyFont="1" applyFill="1" applyBorder="1" applyAlignment="1" applyProtection="1">
      <alignment horizontal="center" vertical="center"/>
      <protection locked="0"/>
    </xf>
    <xf numFmtId="0" fontId="9" fillId="3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0021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289252</xdr:colOff>
      <xdr:row>1</xdr:row>
      <xdr:rowOff>164588</xdr:rowOff>
    </xdr:from>
    <xdr:to>
      <xdr:col>1</xdr:col>
      <xdr:colOff>2409265</xdr:colOff>
      <xdr:row>4</xdr:row>
      <xdr:rowOff>201706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E951FFD2-50E9-4B0C-805F-3CC1B42852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5789" b="25857"/>
        <a:stretch/>
      </xdr:blipFill>
      <xdr:spPr>
        <a:xfrm>
          <a:off x="681458" y="321470"/>
          <a:ext cx="2120013" cy="664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mowienia@colway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5"/>
  <sheetViews>
    <sheetView tabSelected="1" view="pageLayout" topLeftCell="A58" zoomScale="85" zoomScalePageLayoutView="85" workbookViewId="0">
      <selection activeCell="F20" sqref="F20"/>
    </sheetView>
  </sheetViews>
  <sheetFormatPr defaultColWidth="9" defaultRowHeight="12.75"/>
  <cols>
    <col min="1" max="1" width="5.42578125" style="2" customWidth="1"/>
    <col min="2" max="2" width="38.7109375" style="1" customWidth="1"/>
    <col min="3" max="3" width="15.85546875" style="1" customWidth="1"/>
    <col min="4" max="5" width="12.85546875" style="1" customWidth="1"/>
    <col min="6" max="6" width="6.7109375" style="1" customWidth="1"/>
    <col min="7" max="7" width="9.140625" style="1" hidden="1" customWidth="1"/>
    <col min="8" max="8" width="17.28515625" style="1" customWidth="1"/>
    <col min="9" max="9" width="25" style="1" customWidth="1"/>
    <col min="10" max="10" width="8.7109375" style="2" hidden="1" customWidth="1"/>
    <col min="11" max="11" width="9.140625" style="2" customWidth="1"/>
    <col min="12" max="16384" width="9" style="2"/>
  </cols>
  <sheetData>
    <row r="2" spans="2:10" ht="14.25" customHeight="1" thickBot="1">
      <c r="B2" s="98"/>
      <c r="C2" s="99" t="s">
        <v>90</v>
      </c>
      <c r="D2" s="99"/>
      <c r="E2" s="99"/>
    </row>
    <row r="3" spans="2:10" ht="18" customHeight="1">
      <c r="B3" s="98"/>
      <c r="C3" s="99"/>
      <c r="D3" s="99"/>
      <c r="E3" s="99"/>
      <c r="F3" s="102" t="s">
        <v>36</v>
      </c>
      <c r="G3" s="103"/>
      <c r="H3" s="103"/>
      <c r="I3" s="11"/>
    </row>
    <row r="4" spans="2:10" ht="18" customHeight="1">
      <c r="B4" s="98"/>
      <c r="C4" s="99"/>
      <c r="D4" s="99"/>
      <c r="E4" s="99"/>
      <c r="F4" s="96" t="s">
        <v>34</v>
      </c>
      <c r="G4" s="97"/>
      <c r="H4" s="97"/>
      <c r="I4" s="12"/>
    </row>
    <row r="5" spans="2:10" ht="17.25" customHeight="1">
      <c r="B5" s="98"/>
      <c r="C5" s="99"/>
      <c r="D5" s="99"/>
      <c r="E5" s="99"/>
      <c r="F5" s="96" t="s">
        <v>35</v>
      </c>
      <c r="G5" s="97"/>
      <c r="H5" s="97"/>
      <c r="I5" s="13"/>
    </row>
    <row r="6" spans="2:10" ht="18" customHeight="1">
      <c r="B6" s="3"/>
      <c r="C6" s="104" t="s">
        <v>80</v>
      </c>
      <c r="D6" s="98"/>
      <c r="E6" s="105"/>
      <c r="F6" s="96" t="s">
        <v>83</v>
      </c>
      <c r="G6" s="97"/>
      <c r="H6" s="97"/>
      <c r="I6" s="14"/>
    </row>
    <row r="7" spans="2:10" ht="20.25" customHeight="1" thickBot="1">
      <c r="F7" s="100" t="s">
        <v>82</v>
      </c>
      <c r="G7" s="101"/>
      <c r="H7" s="101"/>
      <c r="I7" s="15"/>
    </row>
    <row r="8" spans="2:10" ht="2.25" customHeight="1" thickBot="1"/>
    <row r="9" spans="2:10" ht="28.5" customHeight="1" thickBot="1">
      <c r="B9" s="37" t="s">
        <v>0</v>
      </c>
      <c r="C9" s="37" t="s">
        <v>1</v>
      </c>
      <c r="D9" s="38" t="s">
        <v>84</v>
      </c>
      <c r="E9" s="37" t="s">
        <v>2</v>
      </c>
      <c r="F9" s="39" t="s">
        <v>3</v>
      </c>
      <c r="G9" s="40"/>
      <c r="H9" s="37" t="s">
        <v>4</v>
      </c>
      <c r="I9" s="35" t="s">
        <v>5</v>
      </c>
      <c r="J9" s="2" t="s">
        <v>68</v>
      </c>
    </row>
    <row r="10" spans="2:10" ht="26.25" thickBot="1">
      <c r="B10" s="53" t="s">
        <v>99</v>
      </c>
      <c r="C10" s="41" t="s">
        <v>6</v>
      </c>
      <c r="D10" s="42">
        <v>227</v>
      </c>
      <c r="E10" s="25">
        <f>D10/1.23</f>
        <v>184.55284552845529</v>
      </c>
      <c r="F10" s="58">
        <v>10</v>
      </c>
      <c r="G10" s="56"/>
      <c r="H10" s="44">
        <f>SUM(E10*F10)</f>
        <v>1845.5284552845528</v>
      </c>
      <c r="I10" s="45">
        <f>D10*J10*F10</f>
        <v>1316.6</v>
      </c>
      <c r="J10" s="2">
        <v>0.57999999999999996</v>
      </c>
    </row>
    <row r="11" spans="2:10" ht="26.25" thickBot="1">
      <c r="B11" s="53" t="s">
        <v>100</v>
      </c>
      <c r="C11" s="83" t="s">
        <v>6</v>
      </c>
      <c r="D11" s="42">
        <v>227</v>
      </c>
      <c r="E11" s="25">
        <f>D11/1.23</f>
        <v>184.55284552845529</v>
      </c>
      <c r="F11" s="58"/>
      <c r="G11" s="56"/>
      <c r="H11" s="44">
        <f>SUM(E11*F11)</f>
        <v>0</v>
      </c>
      <c r="I11" s="45">
        <f>D11*J11*F11</f>
        <v>0</v>
      </c>
      <c r="J11" s="2">
        <v>0.57999999999999996</v>
      </c>
    </row>
    <row r="12" spans="2:10" ht="13.5" thickBot="1">
      <c r="B12" s="53" t="s">
        <v>101</v>
      </c>
      <c r="C12" s="83" t="s">
        <v>102</v>
      </c>
      <c r="D12" s="42">
        <v>127</v>
      </c>
      <c r="E12" s="25">
        <f>D12/1.23</f>
        <v>103.2520325203252</v>
      </c>
      <c r="F12" s="58"/>
      <c r="G12" s="56"/>
      <c r="H12" s="44">
        <f>SUM(E12*F12)</f>
        <v>0</v>
      </c>
      <c r="I12" s="45">
        <f>D12*J12*F12</f>
        <v>0</v>
      </c>
      <c r="J12" s="2">
        <v>0.57999999999999996</v>
      </c>
    </row>
    <row r="13" spans="2:10" ht="15.75" thickBot="1">
      <c r="B13" s="53" t="s">
        <v>91</v>
      </c>
      <c r="C13" s="83" t="s">
        <v>6</v>
      </c>
      <c r="D13" s="42">
        <v>237</v>
      </c>
      <c r="E13" s="25">
        <f>D13/1.23</f>
        <v>192.6829268292683</v>
      </c>
      <c r="F13" s="58"/>
      <c r="G13" s="56"/>
      <c r="H13" s="44">
        <f>SUM(E13*F13)</f>
        <v>0</v>
      </c>
      <c r="I13" s="45">
        <f>D13*J13*F13</f>
        <v>0</v>
      </c>
      <c r="J13" s="2">
        <v>0.57999999999999996</v>
      </c>
    </row>
    <row r="14" spans="2:10" ht="13.5" thickBot="1">
      <c r="B14" s="54" t="s">
        <v>94</v>
      </c>
      <c r="C14" s="47" t="s">
        <v>6</v>
      </c>
      <c r="D14" s="48">
        <v>287</v>
      </c>
      <c r="E14" s="26">
        <f>D14/1.23</f>
        <v>233.33333333333334</v>
      </c>
      <c r="F14" s="59"/>
      <c r="G14" s="57"/>
      <c r="H14" s="50">
        <f>SUM(E14*F14)</f>
        <v>0</v>
      </c>
      <c r="I14" s="51">
        <f>D14*J14*F14</f>
        <v>0</v>
      </c>
      <c r="J14" s="2">
        <v>0.57999999999999996</v>
      </c>
    </row>
    <row r="15" spans="2:10" ht="13.5" thickBot="1">
      <c r="B15" s="53" t="s">
        <v>114</v>
      </c>
      <c r="C15" s="41" t="s">
        <v>32</v>
      </c>
      <c r="D15" s="46">
        <v>67</v>
      </c>
      <c r="E15" s="25">
        <f t="shared" ref="E15" si="0">D15/1.23</f>
        <v>54.471544715447152</v>
      </c>
      <c r="F15" s="58"/>
      <c r="G15" s="56"/>
      <c r="H15" s="44">
        <f t="shared" ref="H15" si="1">SUM(E15*F15)</f>
        <v>0</v>
      </c>
      <c r="I15" s="45">
        <f t="shared" ref="I15" si="2">D15*J15*F15</f>
        <v>0</v>
      </c>
      <c r="J15" s="2">
        <v>0.57999999999999996</v>
      </c>
    </row>
    <row r="16" spans="2:10" ht="13.5" thickBot="1">
      <c r="B16" s="53" t="s">
        <v>103</v>
      </c>
      <c r="C16" s="83"/>
      <c r="D16" s="42">
        <v>668</v>
      </c>
      <c r="E16" s="25">
        <f>D16/1.23</f>
        <v>543.08943089430898</v>
      </c>
      <c r="F16" s="58"/>
      <c r="G16" s="56"/>
      <c r="H16" s="44">
        <f>SUM(E16*F16)</f>
        <v>0</v>
      </c>
      <c r="I16" s="45">
        <f>D16*J16*F16</f>
        <v>0</v>
      </c>
      <c r="J16" s="2">
        <v>0.57999999999999996</v>
      </c>
    </row>
    <row r="17" spans="2:10" ht="13.5" thickBot="1">
      <c r="B17" s="53" t="s">
        <v>7</v>
      </c>
      <c r="C17" s="41" t="s">
        <v>8</v>
      </c>
      <c r="D17" s="43">
        <v>477</v>
      </c>
      <c r="E17" s="25">
        <f t="shared" ref="E17:E47" si="3">D17/1.23</f>
        <v>387.80487804878049</v>
      </c>
      <c r="F17" s="58">
        <v>9</v>
      </c>
      <c r="G17" s="56"/>
      <c r="H17" s="44">
        <f t="shared" ref="H17:H47" si="4">SUM(E17*F17)</f>
        <v>3490.2439024390246</v>
      </c>
      <c r="I17" s="45">
        <f t="shared" ref="I17:I47" si="5">D17*J17*F17</f>
        <v>2489.9399999999996</v>
      </c>
      <c r="J17" s="2">
        <v>0.57999999999999996</v>
      </c>
    </row>
    <row r="18" spans="2:10" ht="13.5" thickBot="1">
      <c r="B18" s="53" t="s">
        <v>7</v>
      </c>
      <c r="C18" s="41" t="s">
        <v>9</v>
      </c>
      <c r="D18" s="43">
        <v>337</v>
      </c>
      <c r="E18" s="25">
        <f t="shared" si="3"/>
        <v>273.98373983739839</v>
      </c>
      <c r="F18" s="58"/>
      <c r="G18" s="56"/>
      <c r="H18" s="44">
        <f t="shared" si="4"/>
        <v>0</v>
      </c>
      <c r="I18" s="45">
        <f t="shared" si="5"/>
        <v>0</v>
      </c>
      <c r="J18" s="2">
        <v>0.57999999999999996</v>
      </c>
    </row>
    <row r="19" spans="2:10" ht="13.5" thickBot="1">
      <c r="B19" s="53" t="s">
        <v>7</v>
      </c>
      <c r="C19" s="41" t="s">
        <v>6</v>
      </c>
      <c r="D19" s="43">
        <v>227</v>
      </c>
      <c r="E19" s="25">
        <f t="shared" si="3"/>
        <v>184.55284552845529</v>
      </c>
      <c r="F19" s="58"/>
      <c r="G19" s="56"/>
      <c r="H19" s="44">
        <f t="shared" si="4"/>
        <v>0</v>
      </c>
      <c r="I19" s="45">
        <f t="shared" si="5"/>
        <v>0</v>
      </c>
      <c r="J19" s="2">
        <v>0.57999999999999996</v>
      </c>
    </row>
    <row r="20" spans="2:10" ht="13.5" thickBot="1">
      <c r="B20" s="54" t="s">
        <v>10</v>
      </c>
      <c r="C20" s="47" t="s">
        <v>8</v>
      </c>
      <c r="D20" s="49">
        <v>367</v>
      </c>
      <c r="E20" s="26">
        <f t="shared" si="3"/>
        <v>298.3739837398374</v>
      </c>
      <c r="F20" s="59"/>
      <c r="G20" s="57"/>
      <c r="H20" s="50">
        <f t="shared" si="4"/>
        <v>0</v>
      </c>
      <c r="I20" s="51">
        <f t="shared" si="5"/>
        <v>0</v>
      </c>
      <c r="J20" s="2">
        <v>0.57999999999999996</v>
      </c>
    </row>
    <row r="21" spans="2:10" ht="13.5" thickBot="1">
      <c r="B21" s="54" t="s">
        <v>10</v>
      </c>
      <c r="C21" s="47" t="s">
        <v>9</v>
      </c>
      <c r="D21" s="49">
        <v>257</v>
      </c>
      <c r="E21" s="26">
        <f t="shared" si="3"/>
        <v>208.9430894308943</v>
      </c>
      <c r="F21" s="59"/>
      <c r="G21" s="57"/>
      <c r="H21" s="50">
        <f t="shared" si="4"/>
        <v>0</v>
      </c>
      <c r="I21" s="51">
        <f t="shared" si="5"/>
        <v>0</v>
      </c>
      <c r="J21" s="2">
        <v>0.57999999999999996</v>
      </c>
    </row>
    <row r="22" spans="2:10" ht="13.5" thickBot="1">
      <c r="B22" s="54" t="s">
        <v>10</v>
      </c>
      <c r="C22" s="47" t="s">
        <v>6</v>
      </c>
      <c r="D22" s="49">
        <v>167</v>
      </c>
      <c r="E22" s="26">
        <f t="shared" si="3"/>
        <v>135.77235772357724</v>
      </c>
      <c r="F22" s="59"/>
      <c r="G22" s="57"/>
      <c r="H22" s="50">
        <f t="shared" si="4"/>
        <v>0</v>
      </c>
      <c r="I22" s="51">
        <f t="shared" si="5"/>
        <v>0</v>
      </c>
      <c r="J22" s="2">
        <v>0.57999999999999996</v>
      </c>
    </row>
    <row r="23" spans="2:10" ht="13.5" thickBot="1">
      <c r="B23" s="53" t="s">
        <v>11</v>
      </c>
      <c r="C23" s="41" t="s">
        <v>8</v>
      </c>
      <c r="D23" s="43">
        <v>297</v>
      </c>
      <c r="E23" s="25">
        <f t="shared" si="3"/>
        <v>241.46341463414635</v>
      </c>
      <c r="F23" s="58"/>
      <c r="G23" s="56"/>
      <c r="H23" s="44">
        <f t="shared" si="4"/>
        <v>0</v>
      </c>
      <c r="I23" s="45">
        <f t="shared" si="5"/>
        <v>0</v>
      </c>
      <c r="J23" s="2">
        <v>0.57999999999999996</v>
      </c>
    </row>
    <row r="24" spans="2:10" ht="13.5" thickBot="1">
      <c r="B24" s="53" t="s">
        <v>11</v>
      </c>
      <c r="C24" s="41" t="s">
        <v>9</v>
      </c>
      <c r="D24" s="43">
        <v>187</v>
      </c>
      <c r="E24" s="25">
        <f t="shared" si="3"/>
        <v>152.03252032520325</v>
      </c>
      <c r="F24" s="58"/>
      <c r="G24" s="56"/>
      <c r="H24" s="44">
        <f t="shared" si="4"/>
        <v>0</v>
      </c>
      <c r="I24" s="45">
        <f t="shared" si="5"/>
        <v>0</v>
      </c>
      <c r="J24" s="2">
        <v>0.57999999999999996</v>
      </c>
    </row>
    <row r="25" spans="2:10" ht="13.5" thickBot="1">
      <c r="B25" s="53" t="s">
        <v>11</v>
      </c>
      <c r="C25" s="41" t="s">
        <v>6</v>
      </c>
      <c r="D25" s="43">
        <v>127</v>
      </c>
      <c r="E25" s="25">
        <f t="shared" si="3"/>
        <v>103.2520325203252</v>
      </c>
      <c r="F25" s="58"/>
      <c r="G25" s="56"/>
      <c r="H25" s="44">
        <f t="shared" si="4"/>
        <v>0</v>
      </c>
      <c r="I25" s="45">
        <f t="shared" si="5"/>
        <v>0</v>
      </c>
      <c r="J25" s="2">
        <v>0.57999999999999996</v>
      </c>
    </row>
    <row r="26" spans="2:10" ht="13.5" thickBot="1">
      <c r="B26" s="53" t="s">
        <v>92</v>
      </c>
      <c r="C26" s="84" t="s">
        <v>15</v>
      </c>
      <c r="D26" s="46">
        <v>427</v>
      </c>
      <c r="E26" s="25">
        <f>D26/1.08</f>
        <v>395.37037037037032</v>
      </c>
      <c r="F26" s="58"/>
      <c r="G26" s="56"/>
      <c r="H26" s="44">
        <f>SUM(E26*F26)</f>
        <v>0</v>
      </c>
      <c r="I26" s="45">
        <f>D26*J26*F26</f>
        <v>0</v>
      </c>
      <c r="J26" s="2">
        <v>0.57999999999999996</v>
      </c>
    </row>
    <row r="27" spans="2:10" ht="13.5" thickBot="1">
      <c r="B27" s="53" t="s">
        <v>98</v>
      </c>
      <c r="C27" s="84" t="s">
        <v>15</v>
      </c>
      <c r="D27" s="46">
        <v>127</v>
      </c>
      <c r="E27" s="25">
        <f>D27/1.08</f>
        <v>117.59259259259258</v>
      </c>
      <c r="F27" s="58"/>
      <c r="G27" s="56"/>
      <c r="H27" s="44">
        <f>SUM(E27*F27)</f>
        <v>0</v>
      </c>
      <c r="I27" s="45">
        <f>D27*J27*F27</f>
        <v>0</v>
      </c>
      <c r="J27" s="2">
        <v>0.57999999999999996</v>
      </c>
    </row>
    <row r="28" spans="2:10" ht="13.5" thickBot="1">
      <c r="B28" s="53" t="s">
        <v>93</v>
      </c>
      <c r="C28" s="73" t="s">
        <v>15</v>
      </c>
      <c r="D28" s="42">
        <v>287</v>
      </c>
      <c r="E28" s="25">
        <f>D28/1.08</f>
        <v>265.7407407407407</v>
      </c>
      <c r="F28" s="58"/>
      <c r="G28" s="56"/>
      <c r="H28" s="44">
        <f>SUM(E28*F28)</f>
        <v>0</v>
      </c>
      <c r="I28" s="45">
        <f>D28*J28*F28</f>
        <v>0</v>
      </c>
      <c r="J28" s="2">
        <v>0.57999999999999996</v>
      </c>
    </row>
    <row r="29" spans="2:10" ht="13.5" thickBot="1">
      <c r="B29" s="53" t="s">
        <v>89</v>
      </c>
      <c r="C29" s="41" t="s">
        <v>17</v>
      </c>
      <c r="D29" s="46">
        <v>157</v>
      </c>
      <c r="E29" s="25">
        <f>D29/1.08</f>
        <v>145.37037037037035</v>
      </c>
      <c r="F29" s="58"/>
      <c r="G29" s="56"/>
      <c r="H29" s="44">
        <f>SUM(E29*F29)</f>
        <v>0</v>
      </c>
      <c r="I29" s="45">
        <f>D29*J29*F29</f>
        <v>0</v>
      </c>
      <c r="J29" s="2">
        <v>0.57999999999999996</v>
      </c>
    </row>
    <row r="30" spans="2:10" ht="13.5" thickBot="1">
      <c r="B30" s="54" t="s">
        <v>12</v>
      </c>
      <c r="C30" s="47" t="s">
        <v>13</v>
      </c>
      <c r="D30" s="52">
        <v>387</v>
      </c>
      <c r="E30" s="26">
        <f>D30/1.08</f>
        <v>358.33333333333331</v>
      </c>
      <c r="F30" s="58"/>
      <c r="G30" s="57"/>
      <c r="H30" s="50">
        <f t="shared" si="4"/>
        <v>0</v>
      </c>
      <c r="I30" s="51">
        <f t="shared" si="5"/>
        <v>0</v>
      </c>
      <c r="J30" s="2">
        <v>0.57999999999999996</v>
      </c>
    </row>
    <row r="31" spans="2:10" ht="13.5" thickBot="1">
      <c r="B31" s="54" t="s">
        <v>14</v>
      </c>
      <c r="C31" s="47" t="s">
        <v>15</v>
      </c>
      <c r="D31" s="52">
        <v>197</v>
      </c>
      <c r="E31" s="26">
        <f t="shared" ref="E31:E33" si="6">D31/1.08</f>
        <v>182.40740740740739</v>
      </c>
      <c r="F31" s="58"/>
      <c r="G31" s="57"/>
      <c r="H31" s="50">
        <f t="shared" si="4"/>
        <v>0</v>
      </c>
      <c r="I31" s="51">
        <f t="shared" si="5"/>
        <v>0</v>
      </c>
      <c r="J31" s="2">
        <v>0.57999999999999996</v>
      </c>
    </row>
    <row r="32" spans="2:10" ht="13.5" thickBot="1">
      <c r="B32" s="54" t="s">
        <v>41</v>
      </c>
      <c r="C32" s="47" t="s">
        <v>15</v>
      </c>
      <c r="D32" s="52">
        <v>127</v>
      </c>
      <c r="E32" s="26">
        <f t="shared" si="6"/>
        <v>117.59259259259258</v>
      </c>
      <c r="F32" s="58"/>
      <c r="G32" s="57"/>
      <c r="H32" s="50">
        <f t="shared" si="4"/>
        <v>0</v>
      </c>
      <c r="I32" s="51">
        <f t="shared" si="5"/>
        <v>0</v>
      </c>
      <c r="J32" s="2">
        <v>0.57999999999999996</v>
      </c>
    </row>
    <row r="33" spans="2:10" ht="13.5" thickBot="1">
      <c r="B33" s="54" t="s">
        <v>16</v>
      </c>
      <c r="C33" s="47" t="s">
        <v>15</v>
      </c>
      <c r="D33" s="52">
        <v>117</v>
      </c>
      <c r="E33" s="26">
        <f t="shared" si="6"/>
        <v>108.33333333333333</v>
      </c>
      <c r="F33" s="58"/>
      <c r="G33" s="57"/>
      <c r="H33" s="50">
        <f t="shared" si="4"/>
        <v>0</v>
      </c>
      <c r="I33" s="51">
        <f t="shared" si="5"/>
        <v>0</v>
      </c>
      <c r="J33" s="2">
        <v>0.57999999999999996</v>
      </c>
    </row>
    <row r="34" spans="2:10" ht="13.5" thickBot="1">
      <c r="B34" s="54" t="s">
        <v>39</v>
      </c>
      <c r="C34" s="47" t="s">
        <v>17</v>
      </c>
      <c r="D34" s="52">
        <v>99</v>
      </c>
      <c r="E34" s="26">
        <f>D34/1.08</f>
        <v>91.666666666666657</v>
      </c>
      <c r="F34" s="58"/>
      <c r="G34" s="57"/>
      <c r="H34" s="50">
        <f>SUM(E34*F34)</f>
        <v>0</v>
      </c>
      <c r="I34" s="51">
        <f>D34*J34*F34</f>
        <v>0</v>
      </c>
      <c r="J34" s="2">
        <v>0.57999999999999996</v>
      </c>
    </row>
    <row r="35" spans="2:10" ht="13.5" hidden="1" thickBot="1">
      <c r="B35" s="53" t="s">
        <v>18</v>
      </c>
      <c r="C35" s="41" t="s">
        <v>6</v>
      </c>
      <c r="D35" s="46">
        <v>227</v>
      </c>
      <c r="E35" s="25">
        <f t="shared" si="3"/>
        <v>184.55284552845529</v>
      </c>
      <c r="F35" s="58"/>
      <c r="G35" s="56"/>
      <c r="H35" s="44">
        <f t="shared" si="4"/>
        <v>0</v>
      </c>
      <c r="I35" s="45">
        <f t="shared" si="5"/>
        <v>0</v>
      </c>
      <c r="J35" s="2">
        <v>0.57999999999999996</v>
      </c>
    </row>
    <row r="36" spans="2:10" ht="13.5" hidden="1" thickBot="1">
      <c r="B36" s="53" t="s">
        <v>19</v>
      </c>
      <c r="C36" s="41" t="s">
        <v>6</v>
      </c>
      <c r="D36" s="46">
        <v>227</v>
      </c>
      <c r="E36" s="25">
        <f t="shared" si="3"/>
        <v>184.55284552845529</v>
      </c>
      <c r="F36" s="58"/>
      <c r="G36" s="56"/>
      <c r="H36" s="44">
        <f t="shared" si="4"/>
        <v>0</v>
      </c>
      <c r="I36" s="45">
        <f t="shared" si="5"/>
        <v>0</v>
      </c>
      <c r="J36" s="2">
        <v>0.57999999999999996</v>
      </c>
    </row>
    <row r="37" spans="2:10" ht="13.5" hidden="1" thickBot="1">
      <c r="B37" s="53" t="s">
        <v>20</v>
      </c>
      <c r="C37" s="41" t="s">
        <v>9</v>
      </c>
      <c r="D37" s="46">
        <v>87</v>
      </c>
      <c r="E37" s="25">
        <f t="shared" si="3"/>
        <v>70.731707317073173</v>
      </c>
      <c r="F37" s="58"/>
      <c r="G37" s="56"/>
      <c r="H37" s="44">
        <f t="shared" si="4"/>
        <v>0</v>
      </c>
      <c r="I37" s="45">
        <f t="shared" si="5"/>
        <v>0</v>
      </c>
      <c r="J37" s="2">
        <v>0.57999999999999996</v>
      </c>
    </row>
    <row r="38" spans="2:10" ht="13.5" hidden="1" thickBot="1">
      <c r="B38" s="53" t="s">
        <v>21</v>
      </c>
      <c r="C38" s="41" t="s">
        <v>22</v>
      </c>
      <c r="D38" s="46">
        <v>57</v>
      </c>
      <c r="E38" s="25">
        <f t="shared" si="3"/>
        <v>46.341463414634148</v>
      </c>
      <c r="F38" s="58"/>
      <c r="G38" s="56"/>
      <c r="H38" s="44">
        <f t="shared" si="4"/>
        <v>0</v>
      </c>
      <c r="I38" s="45">
        <f t="shared" si="5"/>
        <v>0</v>
      </c>
      <c r="J38" s="2">
        <v>0.57999999999999996</v>
      </c>
    </row>
    <row r="39" spans="2:10" ht="13.5" thickBot="1">
      <c r="B39" s="53" t="s">
        <v>38</v>
      </c>
      <c r="C39" s="41"/>
      <c r="D39" s="46">
        <v>697</v>
      </c>
      <c r="E39" s="25">
        <f t="shared" si="3"/>
        <v>566.66666666666663</v>
      </c>
      <c r="F39" s="58"/>
      <c r="G39" s="56"/>
      <c r="H39" s="44">
        <f t="shared" si="4"/>
        <v>0</v>
      </c>
      <c r="I39" s="45">
        <f t="shared" si="5"/>
        <v>0</v>
      </c>
      <c r="J39" s="2">
        <v>0.57999999999999996</v>
      </c>
    </row>
    <row r="40" spans="2:10" ht="13.5" thickBot="1">
      <c r="B40" s="54" t="s">
        <v>40</v>
      </c>
      <c r="C40" s="47" t="s">
        <v>23</v>
      </c>
      <c r="D40" s="52">
        <v>167</v>
      </c>
      <c r="E40" s="26">
        <f t="shared" si="3"/>
        <v>135.77235772357724</v>
      </c>
      <c r="F40" s="59"/>
      <c r="G40" s="57"/>
      <c r="H40" s="50">
        <f t="shared" si="4"/>
        <v>0</v>
      </c>
      <c r="I40" s="51">
        <f t="shared" si="5"/>
        <v>0</v>
      </c>
      <c r="J40" s="2">
        <v>0.57999999999999996</v>
      </c>
    </row>
    <row r="41" spans="2:10" ht="13.5" thickBot="1">
      <c r="B41" s="53" t="s">
        <v>24</v>
      </c>
      <c r="C41" s="41" t="s">
        <v>25</v>
      </c>
      <c r="D41" s="42">
        <v>99</v>
      </c>
      <c r="E41" s="25">
        <f t="shared" si="3"/>
        <v>80.487804878048777</v>
      </c>
      <c r="F41" s="58"/>
      <c r="G41" s="56"/>
      <c r="H41" s="44">
        <f t="shared" si="4"/>
        <v>0</v>
      </c>
      <c r="I41" s="45">
        <f t="shared" si="5"/>
        <v>0</v>
      </c>
      <c r="J41" s="2">
        <v>0.57999999999999996</v>
      </c>
    </row>
    <row r="42" spans="2:10" ht="15" hidden="1" customHeight="1" thickBot="1">
      <c r="B42" s="54" t="s">
        <v>95</v>
      </c>
      <c r="C42" s="47" t="s">
        <v>26</v>
      </c>
      <c r="D42" s="52">
        <v>147</v>
      </c>
      <c r="E42" s="26">
        <f t="shared" si="3"/>
        <v>119.51219512195122</v>
      </c>
      <c r="F42" s="59"/>
      <c r="G42" s="57"/>
      <c r="H42" s="50">
        <f t="shared" si="4"/>
        <v>0</v>
      </c>
      <c r="I42" s="51">
        <f t="shared" si="5"/>
        <v>0</v>
      </c>
      <c r="J42" s="2">
        <v>0.57999999999999996</v>
      </c>
    </row>
    <row r="43" spans="2:10" ht="13.5" thickBot="1">
      <c r="B43" s="53" t="s">
        <v>27</v>
      </c>
      <c r="C43" s="41" t="s">
        <v>8</v>
      </c>
      <c r="D43" s="46">
        <v>167</v>
      </c>
      <c r="E43" s="25">
        <f t="shared" si="3"/>
        <v>135.77235772357724</v>
      </c>
      <c r="F43" s="58"/>
      <c r="G43" s="56"/>
      <c r="H43" s="44">
        <f t="shared" si="4"/>
        <v>0</v>
      </c>
      <c r="I43" s="45">
        <f t="shared" si="5"/>
        <v>0</v>
      </c>
      <c r="J43" s="2">
        <v>0.57999999999999996</v>
      </c>
    </row>
    <row r="44" spans="2:10" ht="13.5" thickBot="1">
      <c r="B44" s="53" t="s">
        <v>28</v>
      </c>
      <c r="C44" s="41" t="s">
        <v>29</v>
      </c>
      <c r="D44" s="46">
        <v>139</v>
      </c>
      <c r="E44" s="25">
        <f t="shared" si="3"/>
        <v>113.00813008130082</v>
      </c>
      <c r="F44" s="58"/>
      <c r="G44" s="56"/>
      <c r="H44" s="44">
        <f t="shared" si="4"/>
        <v>0</v>
      </c>
      <c r="I44" s="45">
        <f t="shared" si="5"/>
        <v>0</v>
      </c>
      <c r="J44" s="2">
        <v>0.57999999999999996</v>
      </c>
    </row>
    <row r="45" spans="2:10" ht="13.5" thickBot="1">
      <c r="B45" s="53" t="s">
        <v>30</v>
      </c>
      <c r="C45" s="41" t="s">
        <v>29</v>
      </c>
      <c r="D45" s="46">
        <v>117</v>
      </c>
      <c r="E45" s="25">
        <f t="shared" si="3"/>
        <v>95.121951219512198</v>
      </c>
      <c r="F45" s="58"/>
      <c r="G45" s="56"/>
      <c r="H45" s="44">
        <f t="shared" si="4"/>
        <v>0</v>
      </c>
      <c r="I45" s="45">
        <f t="shared" si="5"/>
        <v>0</v>
      </c>
      <c r="J45" s="2">
        <v>0.57999999999999996</v>
      </c>
    </row>
    <row r="46" spans="2:10" ht="26.25" thickBot="1">
      <c r="B46" s="53" t="s">
        <v>31</v>
      </c>
      <c r="C46" s="41" t="s">
        <v>32</v>
      </c>
      <c r="D46" s="46">
        <v>167</v>
      </c>
      <c r="E46" s="25">
        <f t="shared" si="3"/>
        <v>135.77235772357724</v>
      </c>
      <c r="F46" s="58"/>
      <c r="G46" s="56"/>
      <c r="H46" s="44">
        <f t="shared" si="4"/>
        <v>0</v>
      </c>
      <c r="I46" s="45">
        <f t="shared" si="5"/>
        <v>0</v>
      </c>
      <c r="J46" s="2">
        <v>0.57999999999999996</v>
      </c>
    </row>
    <row r="47" spans="2:10" ht="13.5" thickBot="1">
      <c r="B47" s="54" t="s">
        <v>33</v>
      </c>
      <c r="C47" s="47" t="s">
        <v>29</v>
      </c>
      <c r="D47" s="52">
        <v>89</v>
      </c>
      <c r="E47" s="26">
        <f t="shared" si="3"/>
        <v>72.357723577235774</v>
      </c>
      <c r="F47" s="58"/>
      <c r="G47" s="57"/>
      <c r="H47" s="50">
        <f t="shared" si="4"/>
        <v>0</v>
      </c>
      <c r="I47" s="51">
        <f t="shared" si="5"/>
        <v>0</v>
      </c>
      <c r="J47" s="2">
        <v>0.57999999999999996</v>
      </c>
    </row>
    <row r="48" spans="2:10" ht="13.5" thickBot="1">
      <c r="B48" s="54" t="s">
        <v>43</v>
      </c>
      <c r="C48" s="74" t="s">
        <v>8</v>
      </c>
      <c r="D48" s="52">
        <v>117</v>
      </c>
      <c r="E48" s="26">
        <f>D48/1.23</f>
        <v>95.121951219512198</v>
      </c>
      <c r="F48" s="58"/>
      <c r="G48" s="57"/>
      <c r="H48" s="50">
        <f>SUM(E48*F48)</f>
        <v>0</v>
      </c>
      <c r="I48" s="51">
        <f>D48*J48*F48</f>
        <v>0</v>
      </c>
      <c r="J48" s="2">
        <v>0.57999999999999996</v>
      </c>
    </row>
    <row r="49" spans="1:11" ht="13.5" thickBot="1">
      <c r="B49" s="76" t="s">
        <v>42</v>
      </c>
      <c r="C49" s="77" t="s">
        <v>8</v>
      </c>
      <c r="D49" s="78">
        <v>97</v>
      </c>
      <c r="E49" s="36">
        <f>D49/1.23</f>
        <v>78.861788617886177</v>
      </c>
      <c r="F49" s="58"/>
      <c r="G49" s="79"/>
      <c r="H49" s="80">
        <f>SUM(E49*F49)</f>
        <v>0</v>
      </c>
      <c r="I49" s="81">
        <f>D49*J49*F49</f>
        <v>0</v>
      </c>
      <c r="J49" s="2">
        <v>0.57999999999999996</v>
      </c>
    </row>
    <row r="50" spans="1:11" ht="15.75" thickBot="1">
      <c r="B50" s="106" t="s">
        <v>37</v>
      </c>
      <c r="C50" s="106"/>
      <c r="D50" s="106"/>
      <c r="E50" s="106"/>
      <c r="F50" s="107"/>
      <c r="G50" s="108">
        <f>SUM(H10:H48)</f>
        <v>5335.7723577235774</v>
      </c>
      <c r="H50" s="109"/>
      <c r="I50" s="75">
        <f>SUM(I10:I48)</f>
        <v>3806.5399999999995</v>
      </c>
    </row>
    <row r="51" spans="1:11" ht="103.5" customHeight="1"/>
    <row r="52" spans="1:11" ht="103.5" customHeight="1">
      <c r="B52" s="82"/>
      <c r="C52" s="82"/>
      <c r="D52" s="82"/>
      <c r="E52" s="82"/>
      <c r="F52" s="82"/>
      <c r="G52" s="82"/>
      <c r="H52" s="82"/>
      <c r="I52" s="82"/>
    </row>
    <row r="53" spans="1:11" ht="114.75" customHeight="1">
      <c r="B53" s="82"/>
      <c r="C53" s="82"/>
      <c r="D53" s="82"/>
      <c r="E53" s="82"/>
      <c r="F53" s="82"/>
      <c r="G53" s="82"/>
      <c r="H53" s="82"/>
      <c r="I53" s="82"/>
    </row>
    <row r="54" spans="1:11" ht="61.5" customHeight="1">
      <c r="B54" s="82"/>
      <c r="C54" s="82"/>
      <c r="D54" s="82"/>
      <c r="E54" s="82"/>
      <c r="F54" s="82"/>
      <c r="G54" s="82"/>
      <c r="H54" s="82"/>
      <c r="I54" s="82"/>
    </row>
    <row r="55" spans="1:11" ht="60.75" customHeight="1">
      <c r="B55" s="82"/>
      <c r="C55" s="82"/>
      <c r="D55" s="82"/>
      <c r="E55" s="82"/>
      <c r="F55" s="82"/>
      <c r="G55" s="82"/>
      <c r="H55" s="82"/>
      <c r="I55" s="82"/>
    </row>
    <row r="56" spans="1:11" ht="151.5" customHeight="1">
      <c r="A56" s="87"/>
      <c r="B56" s="86"/>
      <c r="C56" s="86"/>
      <c r="D56" s="86"/>
      <c r="E56" s="86"/>
      <c r="F56" s="86"/>
      <c r="G56" s="86"/>
      <c r="H56" s="86"/>
      <c r="I56" s="86"/>
      <c r="J56" s="87"/>
      <c r="K56" s="87"/>
    </row>
    <row r="57" spans="1:11" ht="39" customHeight="1" thickBot="1">
      <c r="A57" s="87"/>
      <c r="B57" s="86"/>
      <c r="C57" s="86"/>
      <c r="D57" s="86"/>
      <c r="E57" s="86"/>
      <c r="F57" s="86"/>
      <c r="G57" s="86"/>
      <c r="H57" s="86"/>
      <c r="I57" s="86"/>
      <c r="J57" s="87"/>
      <c r="K57" s="87"/>
    </row>
    <row r="58" spans="1:11" ht="22.5" customHeight="1" thickBot="1">
      <c r="B58" s="111" t="s">
        <v>87</v>
      </c>
      <c r="C58" s="112"/>
      <c r="D58" s="113"/>
      <c r="E58" s="28" t="s">
        <v>85</v>
      </c>
      <c r="F58" s="29" t="s">
        <v>3</v>
      </c>
      <c r="G58" s="27"/>
      <c r="H58" s="28" t="s">
        <v>86</v>
      </c>
    </row>
    <row r="59" spans="1:11" ht="13.5" hidden="1" thickBot="1">
      <c r="B59" s="125" t="s">
        <v>45</v>
      </c>
      <c r="C59" s="126"/>
      <c r="D59" s="127"/>
      <c r="E59" s="60">
        <v>15</v>
      </c>
      <c r="F59" s="61"/>
      <c r="G59" s="62">
        <f t="shared" ref="G59:G100" si="7">E59*F59</f>
        <v>0</v>
      </c>
      <c r="H59" s="63">
        <f>SUM(E59*F59)</f>
        <v>0</v>
      </c>
    </row>
    <row r="60" spans="1:11" ht="15.75" thickBot="1">
      <c r="B60" s="114" t="s">
        <v>104</v>
      </c>
      <c r="C60" s="115"/>
      <c r="D60" s="115"/>
      <c r="E60" s="55">
        <v>50</v>
      </c>
      <c r="F60" s="71"/>
      <c r="G60" s="67">
        <f t="shared" ref="G60:G61" si="8">E60*F60</f>
        <v>0</v>
      </c>
      <c r="H60" s="64">
        <f t="shared" ref="H60:H61" si="9">SUM(F60*E60)</f>
        <v>0</v>
      </c>
      <c r="I60" s="85"/>
    </row>
    <row r="61" spans="1:11" ht="15.75" thickBot="1">
      <c r="B61" s="116" t="s">
        <v>105</v>
      </c>
      <c r="C61" s="117"/>
      <c r="D61" s="118"/>
      <c r="E61" s="55">
        <v>1</v>
      </c>
      <c r="F61" s="71"/>
      <c r="G61" s="67">
        <f t="shared" si="8"/>
        <v>0</v>
      </c>
      <c r="H61" s="64">
        <f t="shared" si="9"/>
        <v>0</v>
      </c>
      <c r="I61" s="85"/>
    </row>
    <row r="62" spans="1:11" ht="12.75" customHeight="1" thickBot="1">
      <c r="B62" s="88" t="s">
        <v>107</v>
      </c>
      <c r="C62" s="124"/>
      <c r="D62" s="124"/>
      <c r="E62" s="25">
        <v>2</v>
      </c>
      <c r="F62" s="71"/>
      <c r="G62" s="68"/>
      <c r="H62" s="65">
        <f t="shared" ref="H62:H100" si="10">SUM(F62*E62)</f>
        <v>0</v>
      </c>
      <c r="I62" s="34"/>
    </row>
    <row r="63" spans="1:11" ht="12.75" customHeight="1" thickBot="1">
      <c r="B63" s="121" t="s">
        <v>108</v>
      </c>
      <c r="C63" s="122"/>
      <c r="D63" s="123"/>
      <c r="E63" s="55">
        <v>8</v>
      </c>
      <c r="F63" s="71"/>
      <c r="G63" s="67">
        <f t="shared" ref="G63" si="11">E63*F63</f>
        <v>0</v>
      </c>
      <c r="H63" s="64">
        <f t="shared" si="10"/>
        <v>0</v>
      </c>
      <c r="I63" s="85"/>
    </row>
    <row r="64" spans="1:11" ht="12.75" customHeight="1" thickBot="1">
      <c r="B64" s="119" t="s">
        <v>106</v>
      </c>
      <c r="C64" s="120"/>
      <c r="D64" s="120"/>
      <c r="E64" s="55">
        <v>15.01</v>
      </c>
      <c r="F64" s="71"/>
      <c r="G64" s="67">
        <f t="shared" ref="G64" si="12">E64*F64</f>
        <v>0</v>
      </c>
      <c r="H64" s="64">
        <f t="shared" ref="H64" si="13">SUM(F64*E64)</f>
        <v>0</v>
      </c>
      <c r="I64" s="85"/>
    </row>
    <row r="65" spans="2:9" ht="13.5" thickBot="1">
      <c r="B65" s="90" t="s">
        <v>109</v>
      </c>
      <c r="C65" s="91"/>
      <c r="D65" s="91"/>
      <c r="E65" s="26">
        <v>12.5</v>
      </c>
      <c r="F65" s="72"/>
      <c r="G65" s="69">
        <f>E65*F65</f>
        <v>0</v>
      </c>
      <c r="H65" s="66">
        <f>SUM(F65*E65)</f>
        <v>0</v>
      </c>
    </row>
    <row r="66" spans="2:9" ht="13.5" thickBot="1">
      <c r="B66" s="90" t="s">
        <v>110</v>
      </c>
      <c r="C66" s="91"/>
      <c r="D66" s="91"/>
      <c r="E66" s="26">
        <v>12.5</v>
      </c>
      <c r="F66" s="72"/>
      <c r="G66" s="69">
        <f t="shared" si="7"/>
        <v>0</v>
      </c>
      <c r="H66" s="66">
        <f t="shared" si="10"/>
        <v>0</v>
      </c>
    </row>
    <row r="67" spans="2:9" ht="13.5" thickBot="1">
      <c r="B67" s="90" t="s">
        <v>111</v>
      </c>
      <c r="C67" s="91"/>
      <c r="D67" s="91"/>
      <c r="E67" s="26">
        <v>12.5</v>
      </c>
      <c r="F67" s="72"/>
      <c r="G67" s="69"/>
      <c r="H67" s="66">
        <f t="shared" si="10"/>
        <v>0</v>
      </c>
      <c r="I67" s="34"/>
    </row>
    <row r="68" spans="2:9" ht="13.5" thickBot="1">
      <c r="B68" s="90" t="s">
        <v>112</v>
      </c>
      <c r="C68" s="91"/>
      <c r="D68" s="91"/>
      <c r="E68" s="26">
        <v>12.5</v>
      </c>
      <c r="F68" s="72"/>
      <c r="G68" s="69">
        <f t="shared" si="7"/>
        <v>0</v>
      </c>
      <c r="H68" s="66">
        <f t="shared" si="10"/>
        <v>0</v>
      </c>
    </row>
    <row r="69" spans="2:9" ht="13.5" thickBot="1">
      <c r="B69" s="110" t="s">
        <v>97</v>
      </c>
      <c r="C69" s="89"/>
      <c r="D69" s="89"/>
      <c r="E69" s="25">
        <v>10</v>
      </c>
      <c r="F69" s="71"/>
      <c r="G69" s="68">
        <f>E69*F69</f>
        <v>0</v>
      </c>
      <c r="H69" s="65">
        <f>SUM(F69*E69)</f>
        <v>0</v>
      </c>
    </row>
    <row r="70" spans="2:9" ht="13.5" thickBot="1">
      <c r="B70" s="88" t="s">
        <v>44</v>
      </c>
      <c r="C70" s="89"/>
      <c r="D70" s="89"/>
      <c r="E70" s="25">
        <v>15.01</v>
      </c>
      <c r="F70" s="71"/>
      <c r="G70" s="68">
        <f>E70*F70</f>
        <v>0</v>
      </c>
      <c r="H70" s="65">
        <f>SUM(F70*E70)</f>
        <v>0</v>
      </c>
    </row>
    <row r="71" spans="2:9" ht="13.5" thickBot="1">
      <c r="B71" s="88" t="s">
        <v>46</v>
      </c>
      <c r="C71" s="89"/>
      <c r="D71" s="89"/>
      <c r="E71" s="25">
        <v>20</v>
      </c>
      <c r="F71" s="71"/>
      <c r="G71" s="68">
        <f>E71*F71</f>
        <v>0</v>
      </c>
      <c r="H71" s="65">
        <f>SUM(E71*F71)</f>
        <v>0</v>
      </c>
    </row>
    <row r="72" spans="2:9" ht="13.5" thickBot="1">
      <c r="B72" s="159" t="s">
        <v>69</v>
      </c>
      <c r="C72" s="160"/>
      <c r="D72" s="160"/>
      <c r="E72" s="26">
        <v>8</v>
      </c>
      <c r="F72" s="72"/>
      <c r="G72" s="69">
        <f t="shared" si="7"/>
        <v>0</v>
      </c>
      <c r="H72" s="66">
        <f t="shared" si="10"/>
        <v>0</v>
      </c>
    </row>
    <row r="73" spans="2:9" ht="13.5" hidden="1" thickBot="1">
      <c r="B73" s="90" t="s">
        <v>70</v>
      </c>
      <c r="C73" s="91"/>
      <c r="D73" s="91"/>
      <c r="E73" s="26">
        <v>15</v>
      </c>
      <c r="F73" s="72"/>
      <c r="G73" s="69">
        <f t="shared" si="7"/>
        <v>0</v>
      </c>
      <c r="H73" s="66">
        <f t="shared" si="10"/>
        <v>0</v>
      </c>
    </row>
    <row r="74" spans="2:9" ht="13.5" hidden="1" thickBot="1">
      <c r="B74" s="88" t="s">
        <v>49</v>
      </c>
      <c r="C74" s="89"/>
      <c r="D74" s="89"/>
      <c r="E74" s="25">
        <v>5</v>
      </c>
      <c r="F74" s="72"/>
      <c r="G74" s="68">
        <f t="shared" si="7"/>
        <v>0</v>
      </c>
      <c r="H74" s="65">
        <f t="shared" si="10"/>
        <v>0</v>
      </c>
    </row>
    <row r="75" spans="2:9" ht="13.5" thickBot="1">
      <c r="B75" s="90" t="s">
        <v>96</v>
      </c>
      <c r="C75" s="91"/>
      <c r="D75" s="91"/>
      <c r="E75" s="26">
        <v>6</v>
      </c>
      <c r="F75" s="72"/>
      <c r="G75" s="69">
        <f>E75*F75</f>
        <v>0</v>
      </c>
      <c r="H75" s="66">
        <f>SUM(F75*E75)</f>
        <v>0</v>
      </c>
    </row>
    <row r="76" spans="2:9" ht="13.5" thickBot="1">
      <c r="B76" s="88" t="s">
        <v>50</v>
      </c>
      <c r="C76" s="89"/>
      <c r="D76" s="89"/>
      <c r="E76" s="25">
        <v>5</v>
      </c>
      <c r="F76" s="72"/>
      <c r="G76" s="68">
        <f t="shared" si="7"/>
        <v>0</v>
      </c>
      <c r="H76" s="65">
        <f t="shared" si="10"/>
        <v>0</v>
      </c>
    </row>
    <row r="77" spans="2:9" ht="13.5" thickBot="1">
      <c r="B77" s="90" t="s">
        <v>72</v>
      </c>
      <c r="C77" s="91"/>
      <c r="D77" s="91"/>
      <c r="E77" s="26">
        <v>30</v>
      </c>
      <c r="F77" s="72"/>
      <c r="G77" s="69">
        <f>E77*F77</f>
        <v>0</v>
      </c>
      <c r="H77" s="66">
        <f>SUM(F77*E77)</f>
        <v>0</v>
      </c>
    </row>
    <row r="78" spans="2:9" ht="13.5" thickBot="1">
      <c r="B78" s="90" t="s">
        <v>71</v>
      </c>
      <c r="C78" s="91"/>
      <c r="D78" s="91"/>
      <c r="E78" s="26">
        <v>30</v>
      </c>
      <c r="F78" s="72"/>
      <c r="G78" s="69">
        <f>E78*F78</f>
        <v>0</v>
      </c>
      <c r="H78" s="66">
        <f>SUM(F78*E78)</f>
        <v>0</v>
      </c>
    </row>
    <row r="79" spans="2:9" ht="13.5" thickBot="1">
      <c r="B79" s="90" t="s">
        <v>56</v>
      </c>
      <c r="C79" s="91"/>
      <c r="D79" s="91"/>
      <c r="E79" s="26">
        <v>4</v>
      </c>
      <c r="F79" s="72"/>
      <c r="G79" s="69">
        <f>E79*F79</f>
        <v>0</v>
      </c>
      <c r="H79" s="66">
        <f>SUM(F79*E79)</f>
        <v>0</v>
      </c>
    </row>
    <row r="80" spans="2:9" ht="13.5" thickBot="1">
      <c r="B80" s="88" t="s">
        <v>53</v>
      </c>
      <c r="C80" s="89"/>
      <c r="D80" s="89"/>
      <c r="E80" s="25">
        <v>30</v>
      </c>
      <c r="F80" s="72"/>
      <c r="G80" s="68">
        <f t="shared" si="7"/>
        <v>0</v>
      </c>
      <c r="H80" s="65">
        <f t="shared" si="10"/>
        <v>0</v>
      </c>
    </row>
    <row r="81" spans="2:9" ht="13.5" thickBot="1">
      <c r="B81" s="88" t="s">
        <v>54</v>
      </c>
      <c r="C81" s="89"/>
      <c r="D81" s="89"/>
      <c r="E81" s="25">
        <v>30</v>
      </c>
      <c r="F81" s="72"/>
      <c r="G81" s="68">
        <f t="shared" si="7"/>
        <v>0</v>
      </c>
      <c r="H81" s="65">
        <f t="shared" si="10"/>
        <v>0</v>
      </c>
    </row>
    <row r="82" spans="2:9" ht="13.5" thickBot="1">
      <c r="B82" s="88" t="s">
        <v>55</v>
      </c>
      <c r="C82" s="89"/>
      <c r="D82" s="89"/>
      <c r="E82" s="25">
        <v>30</v>
      </c>
      <c r="F82" s="72"/>
      <c r="G82" s="68">
        <f t="shared" si="7"/>
        <v>0</v>
      </c>
      <c r="H82" s="65">
        <f t="shared" si="10"/>
        <v>0</v>
      </c>
    </row>
    <row r="83" spans="2:9" ht="13.5" thickBot="1">
      <c r="B83" s="90" t="s">
        <v>59</v>
      </c>
      <c r="C83" s="91"/>
      <c r="D83" s="91"/>
      <c r="E83" s="26">
        <v>30</v>
      </c>
      <c r="F83" s="72"/>
      <c r="G83" s="69">
        <f t="shared" ref="G83" si="14">E83*F83</f>
        <v>0</v>
      </c>
      <c r="H83" s="66">
        <f t="shared" ref="H83" si="15">SUM(F83*E83)</f>
        <v>0</v>
      </c>
      <c r="I83" s="85"/>
    </row>
    <row r="84" spans="2:9" ht="13.5" thickBot="1">
      <c r="B84" s="90" t="s">
        <v>57</v>
      </c>
      <c r="C84" s="91"/>
      <c r="D84" s="91"/>
      <c r="E84" s="26">
        <v>25.01</v>
      </c>
      <c r="F84" s="72"/>
      <c r="G84" s="69">
        <f t="shared" si="7"/>
        <v>0</v>
      </c>
      <c r="H84" s="66">
        <f t="shared" si="10"/>
        <v>0</v>
      </c>
    </row>
    <row r="85" spans="2:9" ht="13.5" thickBot="1">
      <c r="B85" s="90" t="s">
        <v>78</v>
      </c>
      <c r="C85" s="91"/>
      <c r="D85" s="91"/>
      <c r="E85" s="26">
        <v>15.01</v>
      </c>
      <c r="F85" s="72"/>
      <c r="G85" s="69">
        <f t="shared" si="7"/>
        <v>0</v>
      </c>
      <c r="H85" s="66">
        <f t="shared" si="10"/>
        <v>0</v>
      </c>
    </row>
    <row r="86" spans="2:9" ht="13.5" thickBot="1">
      <c r="B86" s="90" t="s">
        <v>58</v>
      </c>
      <c r="C86" s="91"/>
      <c r="D86" s="91"/>
      <c r="E86" s="26">
        <v>50</v>
      </c>
      <c r="F86" s="72"/>
      <c r="G86" s="69">
        <f t="shared" si="7"/>
        <v>0</v>
      </c>
      <c r="H86" s="66">
        <f t="shared" si="10"/>
        <v>0</v>
      </c>
    </row>
    <row r="87" spans="2:9" ht="13.5" thickBot="1">
      <c r="B87" s="88" t="s">
        <v>47</v>
      </c>
      <c r="C87" s="89"/>
      <c r="D87" s="89"/>
      <c r="E87" s="25">
        <v>4</v>
      </c>
      <c r="F87" s="71"/>
      <c r="G87" s="68">
        <f t="shared" ref="G87:G96" si="16">E87*F87</f>
        <v>0</v>
      </c>
      <c r="H87" s="65">
        <f>SUM(E87*F87)</f>
        <v>0</v>
      </c>
    </row>
    <row r="88" spans="2:9" ht="15.75" thickBot="1">
      <c r="B88" s="128" t="s">
        <v>113</v>
      </c>
      <c r="C88" s="129"/>
      <c r="D88" s="130"/>
      <c r="E88" s="25">
        <v>13</v>
      </c>
      <c r="F88" s="71"/>
      <c r="G88" s="68">
        <f t="shared" ref="G88" si="17">E88*F88</f>
        <v>0</v>
      </c>
      <c r="H88" s="65">
        <f t="shared" ref="H88" si="18">SUM(F88*E88)</f>
        <v>0</v>
      </c>
      <c r="I88" s="85"/>
    </row>
    <row r="89" spans="2:9" ht="13.5" thickBot="1">
      <c r="B89" s="88" t="s">
        <v>77</v>
      </c>
      <c r="C89" s="89"/>
      <c r="D89" s="89"/>
      <c r="E89" s="25">
        <v>13</v>
      </c>
      <c r="F89" s="71"/>
      <c r="G89" s="68">
        <f t="shared" si="16"/>
        <v>0</v>
      </c>
      <c r="H89" s="65">
        <f t="shared" ref="H89:H95" si="19">SUM(F89*E89)</f>
        <v>0</v>
      </c>
    </row>
    <row r="90" spans="2:9" ht="13.5" hidden="1" thickBot="1">
      <c r="B90" s="88" t="s">
        <v>51</v>
      </c>
      <c r="C90" s="89"/>
      <c r="D90" s="89"/>
      <c r="E90" s="25">
        <v>13</v>
      </c>
      <c r="F90" s="71"/>
      <c r="G90" s="68">
        <f t="shared" si="16"/>
        <v>0</v>
      </c>
      <c r="H90" s="65">
        <f t="shared" si="19"/>
        <v>0</v>
      </c>
    </row>
    <row r="91" spans="2:9" ht="13.5" hidden="1" thickBot="1">
      <c r="B91" s="88" t="s">
        <v>52</v>
      </c>
      <c r="C91" s="89"/>
      <c r="D91" s="89"/>
      <c r="E91" s="25">
        <v>13</v>
      </c>
      <c r="F91" s="71"/>
      <c r="G91" s="68">
        <f t="shared" si="16"/>
        <v>0</v>
      </c>
      <c r="H91" s="65">
        <f t="shared" si="19"/>
        <v>0</v>
      </c>
    </row>
    <row r="92" spans="2:9" ht="13.5" hidden="1" thickBot="1">
      <c r="B92" s="90" t="s">
        <v>74</v>
      </c>
      <c r="C92" s="91"/>
      <c r="D92" s="91"/>
      <c r="E92" s="26">
        <v>50</v>
      </c>
      <c r="F92" s="72"/>
      <c r="G92" s="69">
        <f t="shared" si="16"/>
        <v>0</v>
      </c>
      <c r="H92" s="66">
        <f t="shared" si="19"/>
        <v>0</v>
      </c>
    </row>
    <row r="93" spans="2:9" ht="13.5" hidden="1" thickBot="1">
      <c r="B93" s="90" t="s">
        <v>73</v>
      </c>
      <c r="C93" s="91"/>
      <c r="D93" s="91"/>
      <c r="E93" s="26">
        <v>50</v>
      </c>
      <c r="F93" s="72"/>
      <c r="G93" s="69">
        <f t="shared" si="16"/>
        <v>0</v>
      </c>
      <c r="H93" s="66">
        <f t="shared" si="19"/>
        <v>0</v>
      </c>
    </row>
    <row r="94" spans="2:9" ht="13.5" hidden="1" thickBot="1">
      <c r="B94" s="90" t="s">
        <v>75</v>
      </c>
      <c r="C94" s="91"/>
      <c r="D94" s="91"/>
      <c r="E94" s="26">
        <v>20</v>
      </c>
      <c r="F94" s="72"/>
      <c r="G94" s="69">
        <f t="shared" si="16"/>
        <v>0</v>
      </c>
      <c r="H94" s="66">
        <f t="shared" si="19"/>
        <v>0</v>
      </c>
    </row>
    <row r="95" spans="2:9" ht="13.5" hidden="1" thickBot="1">
      <c r="B95" s="90" t="s">
        <v>76</v>
      </c>
      <c r="C95" s="91"/>
      <c r="D95" s="91"/>
      <c r="E95" s="26">
        <v>10</v>
      </c>
      <c r="F95" s="72"/>
      <c r="G95" s="69">
        <f t="shared" si="16"/>
        <v>0</v>
      </c>
      <c r="H95" s="66">
        <f t="shared" si="19"/>
        <v>0</v>
      </c>
      <c r="I95" s="34"/>
    </row>
    <row r="96" spans="2:9" ht="13.5" thickBot="1">
      <c r="B96" s="90" t="s">
        <v>48</v>
      </c>
      <c r="C96" s="91"/>
      <c r="D96" s="91"/>
      <c r="E96" s="26">
        <v>30</v>
      </c>
      <c r="F96" s="72"/>
      <c r="G96" s="69">
        <f t="shared" si="16"/>
        <v>0</v>
      </c>
      <c r="H96" s="66">
        <f>SUM(E96*F96)</f>
        <v>0</v>
      </c>
    </row>
    <row r="97" spans="2:8" ht="13.5" thickBot="1">
      <c r="B97" s="88" t="s">
        <v>60</v>
      </c>
      <c r="C97" s="89"/>
      <c r="D97" s="89"/>
      <c r="E97" s="25">
        <v>8</v>
      </c>
      <c r="F97" s="71"/>
      <c r="G97" s="68">
        <f t="shared" si="7"/>
        <v>0</v>
      </c>
      <c r="H97" s="65">
        <f>SUM(F97*E97)</f>
        <v>0</v>
      </c>
    </row>
    <row r="98" spans="2:8" ht="13.5" thickBot="1">
      <c r="B98" s="88" t="s">
        <v>61</v>
      </c>
      <c r="C98" s="89"/>
      <c r="D98" s="89"/>
      <c r="E98" s="25">
        <v>18</v>
      </c>
      <c r="F98" s="71"/>
      <c r="G98" s="68">
        <f t="shared" si="7"/>
        <v>0</v>
      </c>
      <c r="H98" s="65">
        <f t="shared" si="10"/>
        <v>0</v>
      </c>
    </row>
    <row r="99" spans="2:8" ht="13.5" hidden="1" thickBot="1">
      <c r="B99" s="94" t="s">
        <v>62</v>
      </c>
      <c r="C99" s="95"/>
      <c r="D99" s="95"/>
      <c r="E99" s="25">
        <v>49</v>
      </c>
      <c r="F99" s="72"/>
      <c r="G99" s="68">
        <f t="shared" si="7"/>
        <v>0</v>
      </c>
      <c r="H99" s="65">
        <f t="shared" si="10"/>
        <v>0</v>
      </c>
    </row>
    <row r="100" spans="2:8" ht="13.5" thickBot="1">
      <c r="B100" s="148" t="s">
        <v>63</v>
      </c>
      <c r="C100" s="149"/>
      <c r="D100" s="149"/>
      <c r="E100" s="36">
        <v>18</v>
      </c>
      <c r="F100" s="71"/>
      <c r="G100" s="70">
        <f t="shared" si="7"/>
        <v>0</v>
      </c>
      <c r="H100" s="65">
        <f t="shared" si="10"/>
        <v>0</v>
      </c>
    </row>
    <row r="101" spans="2:8" ht="15.75" customHeight="1" thickBot="1">
      <c r="B101" s="158" t="s">
        <v>37</v>
      </c>
      <c r="C101" s="158"/>
      <c r="D101" s="158"/>
      <c r="E101" s="158"/>
      <c r="F101" s="158"/>
      <c r="G101" s="18">
        <f>SUM(G59:G100)</f>
        <v>0</v>
      </c>
      <c r="H101" s="30">
        <f>SUM(H59:H100)</f>
        <v>0</v>
      </c>
    </row>
    <row r="102" spans="2:8" ht="5.25" customHeight="1" thickBot="1">
      <c r="B102" s="4"/>
      <c r="C102" s="4"/>
      <c r="D102" s="5"/>
      <c r="E102" s="5"/>
      <c r="F102" s="4"/>
      <c r="G102" s="4"/>
      <c r="H102" s="6"/>
    </row>
    <row r="103" spans="2:8" ht="15.75" thickBot="1">
      <c r="B103" s="150" t="s">
        <v>88</v>
      </c>
      <c r="C103" s="151"/>
      <c r="D103" s="151"/>
      <c r="E103" s="152"/>
      <c r="F103" s="152"/>
      <c r="G103" s="19">
        <f>I50+G101</f>
        <v>3806.5399999999995</v>
      </c>
      <c r="H103" s="31">
        <f>SUM(I50+H101)</f>
        <v>3806.5399999999995</v>
      </c>
    </row>
    <row r="104" spans="2:8" ht="19.5" customHeight="1" thickBot="1">
      <c r="B104" s="20"/>
      <c r="C104" s="20"/>
      <c r="D104" s="21"/>
      <c r="E104" s="92" t="s">
        <v>64</v>
      </c>
      <c r="F104" s="93"/>
      <c r="G104" s="22"/>
      <c r="H104" s="32"/>
    </row>
    <row r="105" spans="2:8" ht="15.75" thickBot="1">
      <c r="B105" s="153"/>
      <c r="C105" s="154"/>
      <c r="D105" s="23"/>
      <c r="E105" s="155" t="s">
        <v>65</v>
      </c>
      <c r="F105" s="156"/>
      <c r="G105" s="24"/>
      <c r="H105" s="33">
        <f>SUM(H103-H104)</f>
        <v>3806.5399999999995</v>
      </c>
    </row>
    <row r="106" spans="2:8" ht="4.5" customHeight="1" thickBot="1">
      <c r="B106" s="133"/>
      <c r="C106" s="157"/>
      <c r="D106" s="7"/>
      <c r="E106" s="7"/>
      <c r="F106" s="7"/>
      <c r="G106" s="8"/>
      <c r="H106" s="9"/>
    </row>
    <row r="107" spans="2:8" ht="15" customHeight="1">
      <c r="B107" s="133"/>
      <c r="C107" s="134"/>
      <c r="D107" s="144" t="s">
        <v>81</v>
      </c>
      <c r="E107" s="145"/>
      <c r="F107" s="145"/>
      <c r="G107" s="16"/>
      <c r="H107" s="140" t="s">
        <v>79</v>
      </c>
    </row>
    <row r="108" spans="2:8" ht="13.5" thickBot="1">
      <c r="B108" s="142"/>
      <c r="C108" s="143"/>
      <c r="D108" s="146"/>
      <c r="E108" s="147"/>
      <c r="F108" s="147"/>
      <c r="G108" s="17"/>
      <c r="H108" s="141"/>
    </row>
    <row r="109" spans="2:8" ht="15" customHeight="1">
      <c r="B109" s="135"/>
      <c r="C109" s="136"/>
      <c r="D109" s="131"/>
      <c r="E109" s="132"/>
      <c r="F109" s="132"/>
      <c r="G109" s="132"/>
      <c r="H109" s="132"/>
    </row>
    <row r="110" spans="2:8" ht="2.25" customHeight="1">
      <c r="B110" s="135"/>
      <c r="C110" s="136"/>
      <c r="D110" s="133"/>
      <c r="E110" s="134"/>
      <c r="F110" s="134"/>
      <c r="G110" s="134"/>
      <c r="H110" s="134"/>
    </row>
    <row r="111" spans="2:8">
      <c r="B111" s="137" t="s">
        <v>66</v>
      </c>
      <c r="C111" s="138"/>
      <c r="D111" s="5"/>
      <c r="E111" s="139" t="s">
        <v>67</v>
      </c>
      <c r="F111" s="139"/>
      <c r="G111" s="139"/>
      <c r="H111" s="139"/>
    </row>
    <row r="113" spans="2:8">
      <c r="B113" s="10"/>
      <c r="C113" s="10"/>
      <c r="D113" s="10"/>
      <c r="E113" s="10"/>
      <c r="F113" s="10"/>
      <c r="G113" s="10"/>
      <c r="H113" s="10"/>
    </row>
    <row r="114" spans="2:8">
      <c r="B114" s="10"/>
      <c r="C114" s="10"/>
      <c r="D114" s="10"/>
      <c r="E114" s="10"/>
      <c r="F114" s="10"/>
      <c r="G114" s="10"/>
      <c r="H114" s="10"/>
    </row>
    <row r="115" spans="2:8">
      <c r="B115" s="10"/>
      <c r="C115" s="10"/>
      <c r="D115" s="10"/>
      <c r="E115" s="10"/>
      <c r="F115" s="10"/>
      <c r="G115" s="10"/>
      <c r="H115" s="10"/>
    </row>
  </sheetData>
  <mergeCells count="68">
    <mergeCell ref="B72:D72"/>
    <mergeCell ref="B83:D83"/>
    <mergeCell ref="B74:D74"/>
    <mergeCell ref="B80:D80"/>
    <mergeCell ref="B81:D81"/>
    <mergeCell ref="B82:D82"/>
    <mergeCell ref="B79:D79"/>
    <mergeCell ref="B75:D75"/>
    <mergeCell ref="B100:D100"/>
    <mergeCell ref="B103:F103"/>
    <mergeCell ref="B105:C105"/>
    <mergeCell ref="E105:F105"/>
    <mergeCell ref="B106:C106"/>
    <mergeCell ref="B101:F101"/>
    <mergeCell ref="D109:H110"/>
    <mergeCell ref="B110:C110"/>
    <mergeCell ref="B111:C111"/>
    <mergeCell ref="E111:H111"/>
    <mergeCell ref="B107:C107"/>
    <mergeCell ref="H107:H108"/>
    <mergeCell ref="B108:C108"/>
    <mergeCell ref="D107:F108"/>
    <mergeCell ref="B109:C109"/>
    <mergeCell ref="B92:D92"/>
    <mergeCell ref="B96:D96"/>
    <mergeCell ref="B88:D88"/>
    <mergeCell ref="B91:D91"/>
    <mergeCell ref="B87:D87"/>
    <mergeCell ref="B95:D95"/>
    <mergeCell ref="B50:F50"/>
    <mergeCell ref="G50:H50"/>
    <mergeCell ref="B65:D65"/>
    <mergeCell ref="B69:D69"/>
    <mergeCell ref="B70:D70"/>
    <mergeCell ref="B58:D58"/>
    <mergeCell ref="B60:D60"/>
    <mergeCell ref="B61:D61"/>
    <mergeCell ref="B64:D64"/>
    <mergeCell ref="B63:D63"/>
    <mergeCell ref="B66:D66"/>
    <mergeCell ref="B68:D68"/>
    <mergeCell ref="B67:D67"/>
    <mergeCell ref="B62:D62"/>
    <mergeCell ref="B59:D59"/>
    <mergeCell ref="F5:H5"/>
    <mergeCell ref="B2:B5"/>
    <mergeCell ref="C2:E5"/>
    <mergeCell ref="F6:H6"/>
    <mergeCell ref="F7:H7"/>
    <mergeCell ref="F3:H3"/>
    <mergeCell ref="F4:H4"/>
    <mergeCell ref="C6:E6"/>
    <mergeCell ref="B71:D71"/>
    <mergeCell ref="B73:D73"/>
    <mergeCell ref="B94:D94"/>
    <mergeCell ref="E104:F104"/>
    <mergeCell ref="B77:D77"/>
    <mergeCell ref="B78:D78"/>
    <mergeCell ref="B93:D93"/>
    <mergeCell ref="B76:D76"/>
    <mergeCell ref="B89:D89"/>
    <mergeCell ref="B90:D90"/>
    <mergeCell ref="B97:D97"/>
    <mergeCell ref="B98:D98"/>
    <mergeCell ref="B99:D99"/>
    <mergeCell ref="B84:D84"/>
    <mergeCell ref="B85:D85"/>
    <mergeCell ref="B86:D86"/>
  </mergeCells>
  <hyperlinks>
    <hyperlink ref="C6" r:id="rId1"/>
  </hyperlinks>
  <pageMargins left="0.97058823529411764" right="0.25" top="0.36029411764705882" bottom="0.75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2017-10-31T08:18:02Z</dcterms:modified>
</cp:coreProperties>
</file>